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12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49" i="1" l="1"/>
  <c r="H49" i="1" s="1"/>
  <c r="F49" i="1"/>
  <c r="D49" i="1"/>
  <c r="E49" i="1" s="1"/>
  <c r="C49" i="1"/>
  <c r="G48" i="1"/>
  <c r="F48" i="1"/>
  <c r="H48" i="1" s="1"/>
  <c r="D48" i="1"/>
  <c r="E48" i="1" s="1"/>
  <c r="C48" i="1"/>
  <c r="G42" i="1"/>
  <c r="F42" i="1"/>
  <c r="H42" i="1" s="1"/>
  <c r="D42" i="1"/>
  <c r="E42" i="1" s="1"/>
  <c r="C42" i="1"/>
  <c r="G41" i="1"/>
  <c r="H41" i="1" s="1"/>
  <c r="F41" i="1"/>
  <c r="D41" i="1"/>
  <c r="E41" i="1" s="1"/>
  <c r="C41" i="1"/>
  <c r="H40" i="1"/>
  <c r="G40" i="1"/>
  <c r="F40" i="1"/>
  <c r="D40" i="1"/>
  <c r="E40" i="1" s="1"/>
  <c r="C40" i="1"/>
  <c r="G39" i="1"/>
  <c r="H39" i="1" s="1"/>
  <c r="F39" i="1"/>
  <c r="D39" i="1"/>
  <c r="E39" i="1" s="1"/>
  <c r="C39" i="1"/>
  <c r="H38" i="1"/>
  <c r="G38" i="1"/>
  <c r="F38" i="1"/>
  <c r="D38" i="1"/>
  <c r="E38" i="1" s="1"/>
  <c r="C38" i="1"/>
  <c r="G37" i="1"/>
  <c r="H37" i="1" s="1"/>
  <c r="F37" i="1"/>
  <c r="D37" i="1"/>
  <c r="E37" i="1" s="1"/>
  <c r="C37" i="1"/>
  <c r="G36" i="1"/>
  <c r="H36" i="1" s="1"/>
  <c r="F36" i="1"/>
  <c r="D36" i="1"/>
  <c r="E36" i="1" s="1"/>
  <c r="C36" i="1"/>
  <c r="G35" i="1"/>
  <c r="H35" i="1" s="1"/>
  <c r="F35" i="1"/>
  <c r="E35" i="1"/>
  <c r="D35" i="1"/>
  <c r="C35" i="1"/>
  <c r="G34" i="1"/>
  <c r="H34" i="1" s="1"/>
  <c r="F34" i="1"/>
  <c r="D34" i="1"/>
  <c r="E34" i="1" s="1"/>
  <c r="C34" i="1"/>
  <c r="G33" i="1"/>
  <c r="H33" i="1" s="1"/>
  <c r="F33" i="1"/>
  <c r="E33" i="1"/>
  <c r="D33" i="1"/>
  <c r="C33" i="1"/>
  <c r="G32" i="1"/>
  <c r="H32" i="1" s="1"/>
  <c r="F32" i="1"/>
  <c r="D32" i="1"/>
  <c r="E32" i="1" s="1"/>
  <c r="C32" i="1"/>
  <c r="G31" i="1"/>
  <c r="H31" i="1" s="1"/>
  <c r="F31" i="1"/>
  <c r="D31" i="1"/>
  <c r="C31" i="1"/>
  <c r="E31" i="1" s="1"/>
  <c r="G30" i="1"/>
  <c r="H30" i="1" s="1"/>
  <c r="F30" i="1"/>
  <c r="D30" i="1"/>
  <c r="E30" i="1" s="1"/>
  <c r="C30" i="1"/>
  <c r="G29" i="1"/>
  <c r="H29" i="1" s="1"/>
  <c r="F29" i="1"/>
  <c r="E29" i="1"/>
  <c r="D29" i="1"/>
  <c r="C29" i="1"/>
  <c r="G28" i="1"/>
  <c r="H28" i="1" s="1"/>
  <c r="F28" i="1"/>
  <c r="D28" i="1"/>
  <c r="E28" i="1" s="1"/>
  <c r="C28" i="1"/>
  <c r="G27" i="1"/>
  <c r="F27" i="1"/>
  <c r="H27" i="1" s="1"/>
  <c r="D27" i="1"/>
  <c r="E27" i="1" s="1"/>
  <c r="C27" i="1"/>
  <c r="G26" i="1"/>
  <c r="H26" i="1" s="1"/>
  <c r="F26" i="1"/>
  <c r="D26" i="1"/>
  <c r="E26" i="1" s="1"/>
  <c r="C26" i="1"/>
  <c r="G25" i="1"/>
  <c r="F25" i="1"/>
  <c r="H25" i="1" s="1"/>
  <c r="D25" i="1"/>
  <c r="E25" i="1" s="1"/>
  <c r="C25" i="1"/>
  <c r="G24" i="1"/>
  <c r="H24" i="1" s="1"/>
  <c r="F24" i="1"/>
  <c r="D24" i="1"/>
  <c r="E24" i="1" s="1"/>
  <c r="C24" i="1"/>
  <c r="G23" i="1"/>
  <c r="H23" i="1" s="1"/>
  <c r="F23" i="1"/>
  <c r="F44" i="1" s="1"/>
  <c r="D23" i="1"/>
  <c r="D44" i="1" s="1"/>
  <c r="C23" i="1"/>
  <c r="C44" i="1" s="1"/>
  <c r="G17" i="1"/>
  <c r="H17" i="1" s="1"/>
  <c r="F17" i="1"/>
  <c r="D17" i="1"/>
  <c r="E17" i="1" s="1"/>
  <c r="C17" i="1"/>
  <c r="G16" i="1"/>
  <c r="H16" i="1" s="1"/>
  <c r="F16" i="1"/>
  <c r="D16" i="1"/>
  <c r="E16" i="1" s="1"/>
  <c r="C16" i="1"/>
  <c r="H15" i="1"/>
  <c r="G15" i="1"/>
  <c r="F15" i="1"/>
  <c r="D15" i="1"/>
  <c r="E15" i="1" s="1"/>
  <c r="C15" i="1"/>
  <c r="G14" i="1"/>
  <c r="F14" i="1"/>
  <c r="H14" i="1" s="1"/>
  <c r="D14" i="1"/>
  <c r="E14" i="1" s="1"/>
  <c r="C14" i="1"/>
  <c r="H13" i="1"/>
  <c r="G13" i="1"/>
  <c r="F13" i="1"/>
  <c r="D13" i="1"/>
  <c r="E13" i="1" s="1"/>
  <c r="C13" i="1"/>
  <c r="G12" i="1"/>
  <c r="F12" i="1"/>
  <c r="H12" i="1" s="1"/>
  <c r="D12" i="1"/>
  <c r="E12" i="1" s="1"/>
  <c r="C12" i="1"/>
  <c r="H11" i="1"/>
  <c r="G11" i="1"/>
  <c r="F11" i="1"/>
  <c r="D11" i="1"/>
  <c r="E11" i="1" s="1"/>
  <c r="C11" i="1"/>
  <c r="G10" i="1"/>
  <c r="H10" i="1" s="1"/>
  <c r="F10" i="1"/>
  <c r="D10" i="1"/>
  <c r="E10" i="1" s="1"/>
  <c r="C10" i="1"/>
  <c r="H9" i="1"/>
  <c r="G9" i="1"/>
  <c r="G19" i="1" s="1"/>
  <c r="F9" i="1"/>
  <c r="F19" i="1" s="1"/>
  <c r="D9" i="1"/>
  <c r="D19" i="1" s="1"/>
  <c r="C9" i="1"/>
  <c r="C19" i="1" s="1"/>
  <c r="E19" i="1" l="1"/>
  <c r="E44" i="1"/>
  <c r="H19" i="1"/>
  <c r="E9" i="1"/>
  <c r="E23" i="1"/>
  <c r="G44" i="1"/>
  <c r="H44" i="1" s="1"/>
</calcChain>
</file>

<file path=xl/sharedStrings.xml><?xml version="1.0" encoding="utf-8"?>
<sst xmlns="http://schemas.openxmlformats.org/spreadsheetml/2006/main" count="95" uniqueCount="72">
  <si>
    <t>Importaciones del sector madera y muebles - ENERO-DICIEMBRE  2019 VS ENERO-DICIEMBRE 2020
Este cuadro es un adelanto del informe anual de comercio exterior que está en proceso de edición</t>
  </si>
  <si>
    <t>Posición</t>
  </si>
  <si>
    <t>Descripcion</t>
  </si>
  <si>
    <t>Kg</t>
  </si>
  <si>
    <t>USD (CIF)</t>
  </si>
  <si>
    <t>ENERO-DICIEMBRE 2019</t>
  </si>
  <si>
    <t>ENERO-DICIEMBRE 2020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</si>
  <si>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</si>
  <si>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</si>
  <si>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</si>
  <si>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</si>
  <si>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</si>
  <si>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</si>
  <si>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</si>
  <si>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</si>
  <si>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</si>
  <si>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</si>
  <si>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</si>
  <si>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</si>
  <si>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</si>
  <si>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</si>
  <si>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</si>
  <si>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</si>
  <si>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</si>
  <si>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</si>
  <si>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</si>
  <si>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</si>
  <si>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</si>
  <si>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</si>
  <si>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</si>
  <si>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</si>
  <si>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</si>
  <si>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</si>
  <si>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</si>
  <si>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</si>
  <si>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</si>
  <si>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</si>
  <si>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</si>
  <si>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</si>
  <si>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940171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</si>
  <si>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</si>
  <si>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</si>
  <si>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</si>
  <si>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</si>
  <si>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</si>
  <si>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</si>
  <si>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</si>
  <si>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</si>
  <si>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</si>
  <si>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</si>
  <si>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</si>
  <si>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</si>
  <si>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</si>
  <si>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</si>
  <si>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</si>
  <si>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</si>
  <si>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</si>
  <si>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940370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</si>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</sst>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4" fillId="0" borderId="0" xfId="0" applyNumberFormat="1" applyFont="1" applyBorder="1" applyAlignment="1">
      <alignment horizontal="center"/>
    </xf>
    <xf numFmtId="164" fontId="0" fillId="0" borderId="4" xfId="1" applyNumberFormat="1" applyFont="1" applyBorder="1"/>
    <xf numFmtId="3" fontId="2" fillId="0" borderId="0" xfId="0" applyNumberFormat="1" applyFont="1" applyAlignment="1">
      <alignment horizontal="center"/>
    </xf>
    <xf numFmtId="3" fontId="2" fillId="3" borderId="18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4" fillId="4" borderId="0" xfId="0" applyNumberFormat="1" applyFont="1" applyFill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3" fontId="2" fillId="4" borderId="0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3" fontId="4" fillId="0" borderId="0" xfId="0" applyNumberFormat="1" applyFont="1" applyAlignment="1">
      <alignment horizontal="center"/>
    </xf>
    <xf numFmtId="164" fontId="1" fillId="0" borderId="7" xfId="1" applyNumberFormat="1" applyFont="1" applyBorder="1"/>
    <xf numFmtId="164" fontId="1" fillId="5" borderId="7" xfId="1" applyNumberFormat="1" applyFont="1" applyFill="1" applyBorder="1"/>
    <xf numFmtId="0" fontId="0" fillId="0" borderId="9" xfId="0" applyBorder="1" applyAlignment="1">
      <alignment horizontal="center"/>
    </xf>
    <xf numFmtId="0" fontId="0" fillId="0" borderId="11" xfId="0" applyBorder="1"/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164" fontId="0" fillId="4" borderId="7" xfId="1" applyNumberFormat="1" applyFont="1" applyFill="1" applyBorder="1"/>
    <xf numFmtId="3" fontId="4" fillId="0" borderId="6" xfId="0" applyNumberFormat="1" applyFont="1" applyBorder="1" applyAlignment="1">
      <alignment horizontal="center"/>
    </xf>
    <xf numFmtId="164" fontId="0" fillId="0" borderId="7" xfId="1" applyNumberFormat="1" applyFont="1" applyBorder="1"/>
    <xf numFmtId="0" fontId="0" fillId="5" borderId="7" xfId="0" applyFill="1" applyBorder="1"/>
    <xf numFmtId="3" fontId="4" fillId="5" borderId="0" xfId="0" applyNumberFormat="1" applyFont="1" applyFill="1" applyAlignment="1">
      <alignment horizontal="center"/>
    </xf>
    <xf numFmtId="164" fontId="0" fillId="5" borderId="7" xfId="1" applyNumberFormat="1" applyFont="1" applyFill="1" applyBorder="1"/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4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5" fillId="0" borderId="20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IMA%20COMEX/BASE%20COMEX%20IM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17"/>
      <sheetName val="PA18"/>
      <sheetName val="PA19"/>
      <sheetName val="PA20"/>
      <sheetName val="12 2019"/>
      <sheetName val="01"/>
      <sheetName val="02"/>
      <sheetName val="03"/>
      <sheetName val="04"/>
      <sheetName val="04 VS 04"/>
      <sheetName val="05"/>
      <sheetName val="05 VS 05"/>
      <sheetName val="06"/>
      <sheetName val="06 VS 06"/>
      <sheetName val="07"/>
      <sheetName val="07 VS 07"/>
      <sheetName val="08"/>
      <sheetName val="08 VS 08"/>
      <sheetName val="09"/>
      <sheetName val="09 VS 09"/>
      <sheetName val="10"/>
      <sheetName val="11"/>
      <sheetName val="12"/>
      <sheetName val="BASE 2020"/>
      <sheetName val="BASE 2019"/>
    </sheetNames>
    <sheetDataSet>
      <sheetData sheetId="0"/>
      <sheetData sheetId="1"/>
      <sheetData sheetId="2"/>
      <sheetData sheetId="3">
        <row r="284">
          <cell r="G284">
            <v>3435089.48</v>
          </cell>
          <cell r="H284">
            <v>3404587.4200000004</v>
          </cell>
        </row>
        <row r="298">
          <cell r="G298">
            <v>715714</v>
          </cell>
          <cell r="H298">
            <v>2600879</v>
          </cell>
        </row>
        <row r="371">
          <cell r="G371">
            <v>304784.67</v>
          </cell>
          <cell r="H371">
            <v>318190</v>
          </cell>
        </row>
        <row r="546">
          <cell r="G546">
            <v>28245136.960000001</v>
          </cell>
          <cell r="H546">
            <v>22307726.489999998</v>
          </cell>
        </row>
        <row r="738">
          <cell r="G738">
            <v>20126725.469999999</v>
          </cell>
          <cell r="H738">
            <v>12791497.27</v>
          </cell>
        </row>
        <row r="834">
          <cell r="G834">
            <v>10374014.039999999</v>
          </cell>
          <cell r="H834">
            <v>9032264.1500000022</v>
          </cell>
        </row>
        <row r="893">
          <cell r="G893">
            <v>2234309</v>
          </cell>
          <cell r="H893">
            <v>2348644</v>
          </cell>
        </row>
        <row r="1024">
          <cell r="G1024">
            <v>1998949.98</v>
          </cell>
          <cell r="H1024">
            <v>2953486.15</v>
          </cell>
        </row>
        <row r="1093">
          <cell r="G1093">
            <v>1682709.3299999998</v>
          </cell>
          <cell r="H1093">
            <v>4674904.3900000006</v>
          </cell>
        </row>
        <row r="1144">
          <cell r="G1144">
            <v>2980885.8</v>
          </cell>
          <cell r="H1144">
            <v>11033701.199999999</v>
          </cell>
        </row>
        <row r="1193">
          <cell r="G1193">
            <v>1225749.73</v>
          </cell>
          <cell r="H1193">
            <v>5160833.54</v>
          </cell>
        </row>
        <row r="1265">
          <cell r="G1265">
            <v>47210.119999999995</v>
          </cell>
          <cell r="H1265">
            <v>277519.29000000004</v>
          </cell>
        </row>
        <row r="1266">
          <cell r="G1266">
            <v>8179</v>
          </cell>
          <cell r="H1266">
            <v>70776.67</v>
          </cell>
        </row>
        <row r="1269">
          <cell r="G1269">
            <v>97442</v>
          </cell>
          <cell r="H1269">
            <v>610160</v>
          </cell>
        </row>
        <row r="1270">
          <cell r="G1270">
            <v>31868</v>
          </cell>
          <cell r="H1270">
            <v>100356</v>
          </cell>
        </row>
        <row r="1273">
          <cell r="G1273">
            <v>137245</v>
          </cell>
          <cell r="H1273">
            <v>660440</v>
          </cell>
        </row>
        <row r="1274">
          <cell r="G1274">
            <v>25568</v>
          </cell>
        </row>
        <row r="1277">
          <cell r="G1277">
            <v>71039</v>
          </cell>
          <cell r="H1277">
            <v>333342</v>
          </cell>
        </row>
        <row r="1281">
          <cell r="G1281">
            <v>82499</v>
          </cell>
          <cell r="H1281">
            <v>322413</v>
          </cell>
        </row>
        <row r="1282">
          <cell r="G1282">
            <v>19872</v>
          </cell>
        </row>
        <row r="1285">
          <cell r="G1285">
            <v>122575</v>
          </cell>
        </row>
        <row r="1289">
          <cell r="G1289">
            <v>68986</v>
          </cell>
          <cell r="H1289">
            <v>287330</v>
          </cell>
        </row>
        <row r="1293">
          <cell r="G1293">
            <v>213495</v>
          </cell>
          <cell r="H1293">
            <v>895873</v>
          </cell>
        </row>
        <row r="1294">
          <cell r="G1294">
            <v>22195</v>
          </cell>
          <cell r="H1294">
            <v>105777</v>
          </cell>
        </row>
        <row r="1297">
          <cell r="G1297">
            <v>144940</v>
          </cell>
          <cell r="H1297">
            <v>801143</v>
          </cell>
        </row>
        <row r="1298">
          <cell r="H1298">
            <v>227860</v>
          </cell>
        </row>
        <row r="1310">
          <cell r="H1310">
            <v>66172</v>
          </cell>
        </row>
        <row r="1313">
          <cell r="G1313">
            <v>156520</v>
          </cell>
          <cell r="H1313">
            <v>796572</v>
          </cell>
        </row>
        <row r="1314">
          <cell r="G1314">
            <v>63056</v>
          </cell>
          <cell r="H1314">
            <v>189507</v>
          </cell>
        </row>
        <row r="1375">
          <cell r="G1375">
            <v>1586967</v>
          </cell>
          <cell r="H1375">
            <v>6471021</v>
          </cell>
        </row>
        <row r="1376">
          <cell r="G1376">
            <v>2457634</v>
          </cell>
          <cell r="H1376">
            <v>7837151</v>
          </cell>
        </row>
        <row r="1413">
          <cell r="G1413">
            <v>2647352</v>
          </cell>
          <cell r="H1413">
            <v>12504318</v>
          </cell>
        </row>
        <row r="1473">
          <cell r="G1473">
            <v>12508932</v>
          </cell>
          <cell r="H1473">
            <v>106600208</v>
          </cell>
        </row>
        <row r="1649">
          <cell r="G1649">
            <v>440092.01</v>
          </cell>
          <cell r="H1649">
            <v>1694248.01</v>
          </cell>
        </row>
        <row r="1650">
          <cell r="G1650">
            <v>6423487</v>
          </cell>
          <cell r="H1650">
            <v>22766393</v>
          </cell>
        </row>
        <row r="1651">
          <cell r="G1651">
            <v>308893</v>
          </cell>
          <cell r="H1651">
            <v>585452</v>
          </cell>
        </row>
        <row r="1652">
          <cell r="G1652">
            <v>577642</v>
          </cell>
          <cell r="H1652">
            <v>798287.08</v>
          </cell>
        </row>
        <row r="1653">
          <cell r="G1653">
            <v>1537109</v>
          </cell>
          <cell r="H1653">
            <v>1734874</v>
          </cell>
        </row>
        <row r="1654">
          <cell r="G1654">
            <v>2316806</v>
          </cell>
          <cell r="H1654">
            <v>6083767</v>
          </cell>
        </row>
        <row r="1655">
          <cell r="G1655">
            <v>694789</v>
          </cell>
          <cell r="H1655">
            <v>3216822</v>
          </cell>
        </row>
        <row r="1714">
          <cell r="G1714">
            <v>604711</v>
          </cell>
          <cell r="H1714">
            <v>3142975.8200000003</v>
          </cell>
        </row>
        <row r="1822">
          <cell r="G1822">
            <v>708121</v>
          </cell>
          <cell r="H1822">
            <v>1442478</v>
          </cell>
        </row>
        <row r="1823">
          <cell r="G1823">
            <v>120745</v>
          </cell>
          <cell r="H1823">
            <v>868223.06</v>
          </cell>
        </row>
        <row r="1824">
          <cell r="G1824">
            <v>995518</v>
          </cell>
          <cell r="H1824">
            <v>3093882</v>
          </cell>
        </row>
        <row r="1825">
          <cell r="G1825">
            <v>4946151</v>
          </cell>
          <cell r="H1825">
            <v>24186267</v>
          </cell>
        </row>
      </sheetData>
      <sheetData sheetId="4">
        <row r="284">
          <cell r="G284">
            <v>4309952.2</v>
          </cell>
          <cell r="H284">
            <v>3785854.5499999993</v>
          </cell>
        </row>
        <row r="298">
          <cell r="G298">
            <v>829858</v>
          </cell>
          <cell r="H298">
            <v>2837382</v>
          </cell>
        </row>
        <row r="371">
          <cell r="G371">
            <v>247094.77000000002</v>
          </cell>
          <cell r="H371">
            <v>384256.45</v>
          </cell>
        </row>
        <row r="540">
          <cell r="G540">
            <v>34685433.590000004</v>
          </cell>
          <cell r="H540">
            <v>13163373.540000001</v>
          </cell>
        </row>
        <row r="732">
          <cell r="G732">
            <v>78653738.060000002</v>
          </cell>
          <cell r="H732">
            <v>14923368.929999998</v>
          </cell>
        </row>
        <row r="828">
          <cell r="G828">
            <v>7348975.8400000008</v>
          </cell>
          <cell r="H828">
            <v>6143265.1699999999</v>
          </cell>
        </row>
        <row r="887">
          <cell r="G887">
            <v>3994369</v>
          </cell>
          <cell r="H887">
            <v>3756609</v>
          </cell>
        </row>
        <row r="1008">
          <cell r="G1008">
            <v>1593783.1300000001</v>
          </cell>
          <cell r="H1008">
            <v>3438575.48</v>
          </cell>
        </row>
        <row r="1069">
          <cell r="G1069">
            <v>3214183.14</v>
          </cell>
          <cell r="H1069">
            <v>8181834.7400000002</v>
          </cell>
        </row>
        <row r="1120">
          <cell r="G1120">
            <v>4043627.17</v>
          </cell>
          <cell r="H1120">
            <v>13521156</v>
          </cell>
        </row>
        <row r="1169">
          <cell r="G1169">
            <v>806737.84</v>
          </cell>
          <cell r="H1169">
            <v>2021494.72</v>
          </cell>
        </row>
        <row r="1241">
          <cell r="G1241">
            <v>42662.45</v>
          </cell>
          <cell r="H1241">
            <v>246709.15000000002</v>
          </cell>
        </row>
        <row r="1242">
          <cell r="G1242">
            <v>13012.18</v>
          </cell>
          <cell r="H1242">
            <v>76669.119999999995</v>
          </cell>
        </row>
        <row r="1302">
          <cell r="G1302">
            <v>1317610</v>
          </cell>
          <cell r="H1302">
            <v>4916443</v>
          </cell>
        </row>
        <row r="1303">
          <cell r="G1303">
            <v>687445</v>
          </cell>
          <cell r="H1303">
            <v>2015030</v>
          </cell>
        </row>
        <row r="1363">
          <cell r="G1363">
            <v>1635737</v>
          </cell>
          <cell r="H1363">
            <v>6216959</v>
          </cell>
        </row>
        <row r="1364">
          <cell r="G1364">
            <v>4065669</v>
          </cell>
          <cell r="H1364">
            <v>12562451</v>
          </cell>
        </row>
        <row r="1401">
          <cell r="G1401">
            <v>2229009</v>
          </cell>
          <cell r="H1401">
            <v>10088404</v>
          </cell>
        </row>
        <row r="1450">
          <cell r="G1450">
            <v>10302834.199999999</v>
          </cell>
          <cell r="H1450">
            <v>85687510.539999992</v>
          </cell>
        </row>
        <row r="1625">
          <cell r="G1625">
            <v>396186.76</v>
          </cell>
          <cell r="H1625">
            <v>1565125.11</v>
          </cell>
        </row>
        <row r="1626">
          <cell r="G1626">
            <v>4899006</v>
          </cell>
          <cell r="H1626">
            <v>16657965</v>
          </cell>
        </row>
        <row r="1627">
          <cell r="G1627">
            <v>154878</v>
          </cell>
          <cell r="H1627">
            <v>608141</v>
          </cell>
        </row>
        <row r="1628">
          <cell r="G1628">
            <v>453245.98</v>
          </cell>
          <cell r="H1628">
            <v>547157.23</v>
          </cell>
        </row>
        <row r="1629">
          <cell r="G1629">
            <v>1324757</v>
          </cell>
          <cell r="H1629">
            <v>1343931</v>
          </cell>
        </row>
        <row r="1630">
          <cell r="G1630">
            <v>1976121</v>
          </cell>
          <cell r="H1630">
            <v>3941573</v>
          </cell>
        </row>
        <row r="1631">
          <cell r="G1631">
            <v>903589</v>
          </cell>
          <cell r="H1631">
            <v>3393788</v>
          </cell>
        </row>
        <row r="1680">
          <cell r="G1680">
            <v>399594</v>
          </cell>
          <cell r="H1680">
            <v>1931182</v>
          </cell>
        </row>
        <row r="1786">
          <cell r="G1786">
            <v>518414.97</v>
          </cell>
          <cell r="H1786">
            <v>1169477.6299999999</v>
          </cell>
        </row>
        <row r="1787">
          <cell r="G1787">
            <v>120091.61</v>
          </cell>
          <cell r="H1787">
            <v>645771.91999999993</v>
          </cell>
        </row>
        <row r="1788">
          <cell r="G1788">
            <v>852370</v>
          </cell>
          <cell r="H1788">
            <v>2649926</v>
          </cell>
        </row>
        <row r="1789">
          <cell r="G1789">
            <v>3713956</v>
          </cell>
          <cell r="H1789">
            <v>16422606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9"/>
  <sheetViews>
    <sheetView tabSelected="1" topLeftCell="A25" workbookViewId="0">
      <selection activeCell="F51" sqref="F51"/>
    </sheetView>
  </sheetViews>
  <sheetFormatPr baseColWidth="10" defaultRowHeight="15" x14ac:dyDescent="0.25"/>
  <cols>
    <col min="1" max="1" width="18" customWidth="1"/>
    <col min="2" max="2" width="45.28515625" customWidth="1"/>
    <col min="3" max="3" width="24.42578125" customWidth="1"/>
    <col min="4" max="4" width="21.85546875" customWidth="1"/>
    <col min="5" max="5" width="10" customWidth="1"/>
    <col min="6" max="6" width="22.5703125" customWidth="1"/>
    <col min="7" max="7" width="21.140625" customWidth="1"/>
    <col min="8" max="8" width="9" bestFit="1" customWidth="1"/>
  </cols>
  <sheetData>
    <row r="1" spans="1:8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8" x14ac:dyDescent="0.25">
      <c r="A2" s="5"/>
      <c r="B2" s="6"/>
      <c r="C2" s="7"/>
      <c r="D2" s="7"/>
      <c r="E2" s="7"/>
      <c r="F2" s="7"/>
      <c r="G2" s="7"/>
      <c r="H2" s="8"/>
    </row>
    <row r="3" spans="1:8" x14ac:dyDescent="0.25">
      <c r="A3" s="5"/>
      <c r="B3" s="6"/>
      <c r="C3" s="7"/>
      <c r="D3" s="7"/>
      <c r="E3" s="7"/>
      <c r="F3" s="7"/>
      <c r="G3" s="7"/>
      <c r="H3" s="8"/>
    </row>
    <row r="4" spans="1:8" x14ac:dyDescent="0.25">
      <c r="A4" s="5"/>
      <c r="B4" s="6"/>
      <c r="C4" s="7"/>
      <c r="D4" s="7"/>
      <c r="E4" s="7"/>
      <c r="F4" s="7"/>
      <c r="G4" s="7"/>
      <c r="H4" s="8"/>
    </row>
    <row r="5" spans="1:8" x14ac:dyDescent="0.25">
      <c r="A5" s="5"/>
      <c r="B5" s="6"/>
      <c r="C5" s="7"/>
      <c r="D5" s="7"/>
      <c r="E5" s="7"/>
      <c r="F5" s="7"/>
      <c r="G5" s="7"/>
      <c r="H5" s="8"/>
    </row>
    <row r="6" spans="1:8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8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8" ht="15.75" thickBot="1" x14ac:dyDescent="0.3">
      <c r="A8" s="16"/>
      <c r="B8" s="17"/>
      <c r="C8" s="18" t="s">
        <v>5</v>
      </c>
      <c r="D8" s="18" t="s">
        <v>6</v>
      </c>
      <c r="E8" s="19" t="s">
        <v>7</v>
      </c>
      <c r="F8" s="18" t="s">
        <v>5</v>
      </c>
      <c r="G8" s="18" t="s">
        <v>6</v>
      </c>
      <c r="H8" s="20" t="s">
        <v>7</v>
      </c>
    </row>
    <row r="9" spans="1:8" x14ac:dyDescent="0.25">
      <c r="A9" s="21" t="s">
        <v>8</v>
      </c>
      <c r="B9" s="22" t="s">
        <v>9</v>
      </c>
      <c r="C9" s="23">
        <f>[1]PA19!G284</f>
        <v>3435089.48</v>
      </c>
      <c r="D9" s="23">
        <f>[1]PA20!G284</f>
        <v>4309952.2</v>
      </c>
      <c r="E9" s="24">
        <f>D9/C9-1</f>
        <v>0.25468411378908251</v>
      </c>
      <c r="F9" s="25">
        <f>[1]PA19!H284</f>
        <v>3404587.4200000004</v>
      </c>
      <c r="G9" s="26">
        <f>[1]PA20!H284</f>
        <v>3785854.5499999993</v>
      </c>
      <c r="H9" s="24">
        <f>G9/F9-1</f>
        <v>0.11198629465651933</v>
      </c>
    </row>
    <row r="10" spans="1:8" x14ac:dyDescent="0.25">
      <c r="A10" s="27" t="s">
        <v>10</v>
      </c>
      <c r="B10" s="28" t="s">
        <v>11</v>
      </c>
      <c r="C10" s="29">
        <f>[1]PA19!G298</f>
        <v>715714</v>
      </c>
      <c r="D10" s="30">
        <f>[1]PA20!G298</f>
        <v>829858</v>
      </c>
      <c r="E10" s="31">
        <f t="shared" ref="E10:E17" si="0">D10/C10-1</f>
        <v>0.1594826983962867</v>
      </c>
      <c r="F10" s="29">
        <f>[1]PA19!H298</f>
        <v>2600879</v>
      </c>
      <c r="G10" s="32">
        <f>[1]PA20!H298</f>
        <v>2837382</v>
      </c>
      <c r="H10" s="31">
        <f t="shared" ref="H10:H17" si="1">G10/F10-1</f>
        <v>9.0931950313720922E-2</v>
      </c>
    </row>
    <row r="11" spans="1:8" x14ac:dyDescent="0.25">
      <c r="A11" s="33" t="s">
        <v>12</v>
      </c>
      <c r="B11" s="34" t="s">
        <v>13</v>
      </c>
      <c r="C11" s="35">
        <f>[1]PA19!G371</f>
        <v>304784.67</v>
      </c>
      <c r="D11" s="23">
        <f>[1]PA20!G371</f>
        <v>247094.77000000002</v>
      </c>
      <c r="E11" s="36">
        <f t="shared" si="0"/>
        <v>-0.18928084539160051</v>
      </c>
      <c r="F11" s="35">
        <f>[1]PA19!H371</f>
        <v>318190</v>
      </c>
      <c r="G11" s="23">
        <f>[1]PA20!H371</f>
        <v>384256.45</v>
      </c>
      <c r="H11" s="36">
        <f t="shared" si="1"/>
        <v>0.20763207517520987</v>
      </c>
    </row>
    <row r="12" spans="1:8" x14ac:dyDescent="0.25">
      <c r="A12" s="27" t="s">
        <v>14</v>
      </c>
      <c r="B12" s="28" t="s">
        <v>15</v>
      </c>
      <c r="C12" s="29">
        <f>[1]PA19!G546</f>
        <v>28245136.960000001</v>
      </c>
      <c r="D12" s="30">
        <f>[1]PA20!G540</f>
        <v>34685433.590000004</v>
      </c>
      <c r="E12" s="31">
        <f t="shared" si="0"/>
        <v>0.22801435302369311</v>
      </c>
      <c r="F12" s="29">
        <f>[1]PA19!H546</f>
        <v>22307726.489999998</v>
      </c>
      <c r="G12" s="30">
        <f>[1]PA20!H540</f>
        <v>13163373.540000001</v>
      </c>
      <c r="H12" s="31">
        <f t="shared" si="1"/>
        <v>-0.40991864204983797</v>
      </c>
    </row>
    <row r="13" spans="1:8" x14ac:dyDescent="0.25">
      <c r="A13" s="33" t="s">
        <v>16</v>
      </c>
      <c r="B13" s="34" t="s">
        <v>17</v>
      </c>
      <c r="C13" s="35">
        <f>[1]PA19!G738</f>
        <v>20126725.469999999</v>
      </c>
      <c r="D13" s="23">
        <f>[1]PA20!G732</f>
        <v>78653738.060000002</v>
      </c>
      <c r="E13" s="37">
        <f t="shared" si="0"/>
        <v>2.9079252199886048</v>
      </c>
      <c r="F13" s="35">
        <f>[1]PA19!H738</f>
        <v>12791497.27</v>
      </c>
      <c r="G13" s="23">
        <f>[1]PA20!H732</f>
        <v>14923368.929999998</v>
      </c>
      <c r="H13" s="36">
        <f t="shared" si="1"/>
        <v>0.16666318375409372</v>
      </c>
    </row>
    <row r="14" spans="1:8" x14ac:dyDescent="0.25">
      <c r="A14" s="27" t="s">
        <v>18</v>
      </c>
      <c r="B14" s="28" t="s">
        <v>19</v>
      </c>
      <c r="C14" s="29">
        <f>[1]PA19!G834</f>
        <v>10374014.039999999</v>
      </c>
      <c r="D14" s="30">
        <f>[1]PA20!G828</f>
        <v>7348975.8400000008</v>
      </c>
      <c r="E14" s="31">
        <f t="shared" si="0"/>
        <v>-0.29159765818092132</v>
      </c>
      <c r="F14" s="29">
        <f>[1]PA19!H834</f>
        <v>9032264.1500000022</v>
      </c>
      <c r="G14" s="30">
        <f>[1]PA20!H828</f>
        <v>6143265.1699999999</v>
      </c>
      <c r="H14" s="31">
        <f t="shared" si="1"/>
        <v>-0.31985324299887774</v>
      </c>
    </row>
    <row r="15" spans="1:8" x14ac:dyDescent="0.25">
      <c r="A15" s="33" t="s">
        <v>20</v>
      </c>
      <c r="B15" s="34" t="s">
        <v>21</v>
      </c>
      <c r="C15" s="35">
        <f>[1]PA19!G893</f>
        <v>2234309</v>
      </c>
      <c r="D15" s="35">
        <f>[1]PA20!G887</f>
        <v>3994369</v>
      </c>
      <c r="E15" s="36">
        <f t="shared" si="0"/>
        <v>0.78774242953861795</v>
      </c>
      <c r="F15" s="35">
        <f>[1]PA19!H893</f>
        <v>2348644</v>
      </c>
      <c r="G15" s="35">
        <f>[1]PA20!H887</f>
        <v>3756609</v>
      </c>
      <c r="H15" s="36">
        <f t="shared" si="1"/>
        <v>0.59947995524225894</v>
      </c>
    </row>
    <row r="16" spans="1:8" x14ac:dyDescent="0.25">
      <c r="A16" s="27" t="s">
        <v>22</v>
      </c>
      <c r="B16" s="28" t="s">
        <v>23</v>
      </c>
      <c r="C16" s="29">
        <f>[1]PA19!G1024</f>
        <v>1998949.98</v>
      </c>
      <c r="D16" s="29">
        <f>[1]PA20!G1008</f>
        <v>1593783.1300000001</v>
      </c>
      <c r="E16" s="31">
        <f t="shared" si="0"/>
        <v>-0.20268983919247441</v>
      </c>
      <c r="F16" s="29">
        <f>[1]PA19!H1024</f>
        <v>2953486.15</v>
      </c>
      <c r="G16" s="29">
        <f>[1]PA20!H1008</f>
        <v>3438575.48</v>
      </c>
      <c r="H16" s="31">
        <f t="shared" si="1"/>
        <v>0.16424296758594936</v>
      </c>
    </row>
    <row r="17" spans="1:8" ht="15.75" thickBot="1" x14ac:dyDescent="0.3">
      <c r="A17" s="38" t="s">
        <v>24</v>
      </c>
      <c r="B17" s="39" t="s">
        <v>25</v>
      </c>
      <c r="C17" s="40">
        <f>[1]PA19!G1093</f>
        <v>1682709.3299999998</v>
      </c>
      <c r="D17" s="41">
        <f>[1]PA20!G1069</f>
        <v>3214183.14</v>
      </c>
      <c r="E17" s="42">
        <f t="shared" si="0"/>
        <v>0.91012380016933792</v>
      </c>
      <c r="F17" s="40">
        <f>[1]PA19!H1093</f>
        <v>4674904.3900000006</v>
      </c>
      <c r="G17" s="41">
        <f>[1]PA20!H1069</f>
        <v>8181834.7400000002</v>
      </c>
      <c r="H17" s="42">
        <f t="shared" si="1"/>
        <v>0.75016087120446961</v>
      </c>
    </row>
    <row r="18" spans="1:8" ht="15.75" thickBot="1" x14ac:dyDescent="0.3">
      <c r="B18" s="43"/>
      <c r="C18" s="44"/>
      <c r="D18" s="44"/>
      <c r="E18" s="45"/>
      <c r="H18" s="45"/>
    </row>
    <row r="19" spans="1:8" ht="16.5" thickBot="1" x14ac:dyDescent="0.3">
      <c r="A19" s="46" t="s">
        <v>26</v>
      </c>
      <c r="B19" s="47"/>
      <c r="C19" s="48">
        <f>SUM(C9:C17)</f>
        <v>69117432.929999992</v>
      </c>
      <c r="D19" s="49">
        <f>SUM(D9:D17)</f>
        <v>134877387.72999999</v>
      </c>
      <c r="E19" s="50">
        <f>D19/C19-1</f>
        <v>0.95142357018090729</v>
      </c>
      <c r="F19" s="48">
        <f>SUM(F9:F17)</f>
        <v>60432178.869999997</v>
      </c>
      <c r="G19" s="49">
        <f>SUM(G9:G17)</f>
        <v>56614519.859999999</v>
      </c>
      <c r="H19" s="50">
        <f>G19/F19-1</f>
        <v>-6.3172618981891082E-2</v>
      </c>
    </row>
    <row r="20" spans="1:8" ht="15.75" thickBot="1" x14ac:dyDescent="0.3">
      <c r="B20" s="43"/>
      <c r="C20" s="44"/>
      <c r="D20" s="44"/>
    </row>
    <row r="21" spans="1:8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8" ht="15.75" thickBot="1" x14ac:dyDescent="0.3">
      <c r="A22" s="16"/>
      <c r="B22" s="17"/>
      <c r="C22" s="18" t="s">
        <v>5</v>
      </c>
      <c r="D22" s="18" t="s">
        <v>6</v>
      </c>
      <c r="E22" s="19" t="s">
        <v>7</v>
      </c>
      <c r="F22" s="18" t="s">
        <v>5</v>
      </c>
      <c r="G22" s="18" t="s">
        <v>6</v>
      </c>
      <c r="H22" s="20" t="s">
        <v>7</v>
      </c>
    </row>
    <row r="23" spans="1:8" x14ac:dyDescent="0.25">
      <c r="A23" s="21" t="s">
        <v>27</v>
      </c>
      <c r="B23" s="22" t="s">
        <v>28</v>
      </c>
      <c r="C23" s="51">
        <f>[1]PA19!G1144</f>
        <v>2980885.8</v>
      </c>
      <c r="D23" s="35">
        <f>[1]PA20!G1120</f>
        <v>4043627.17</v>
      </c>
      <c r="E23" s="24">
        <f t="shared" ref="E23:E42" si="2">D23/C23-1</f>
        <v>0.3565186462359613</v>
      </c>
      <c r="F23" s="51">
        <f>[1]PA19!H1144</f>
        <v>11033701.199999999</v>
      </c>
      <c r="G23" s="35">
        <f>[1]PA20!H1120</f>
        <v>13521156</v>
      </c>
      <c r="H23" s="24">
        <f t="shared" ref="H23:H40" si="3">G23/F23-1</f>
        <v>0.22544155899382168</v>
      </c>
    </row>
    <row r="24" spans="1:8" x14ac:dyDescent="0.25">
      <c r="A24" s="27" t="s">
        <v>29</v>
      </c>
      <c r="B24" s="28" t="s">
        <v>30</v>
      </c>
      <c r="C24" s="52">
        <f>[1]PA19!G1193</f>
        <v>1225749.73</v>
      </c>
      <c r="D24" s="29">
        <f>[1]PA20!G1169</f>
        <v>806737.84</v>
      </c>
      <c r="E24" s="53">
        <f t="shared" si="2"/>
        <v>-0.34184130719735095</v>
      </c>
      <c r="F24" s="52">
        <f>[1]PA19!H1193</f>
        <v>5160833.54</v>
      </c>
      <c r="G24" s="29">
        <f>[1]PA20!H1169</f>
        <v>2021494.72</v>
      </c>
      <c r="H24" s="53">
        <f t="shared" si="3"/>
        <v>-0.60830073197826873</v>
      </c>
    </row>
    <row r="25" spans="1:8" x14ac:dyDescent="0.25">
      <c r="A25" s="33" t="s">
        <v>31</v>
      </c>
      <c r="B25" s="34" t="s">
        <v>32</v>
      </c>
      <c r="C25" s="54">
        <f>[1]PA19!G1265</f>
        <v>47210.119999999995</v>
      </c>
      <c r="D25" s="23">
        <f>[1]PA20!G1241</f>
        <v>42662.45</v>
      </c>
      <c r="E25" s="55">
        <f t="shared" si="2"/>
        <v>-9.6328287240108668E-2</v>
      </c>
      <c r="F25" s="54">
        <f>[1]PA19!H1265</f>
        <v>277519.29000000004</v>
      </c>
      <c r="G25" s="23">
        <f>[1]PA20!H1241</f>
        <v>246709.15000000002</v>
      </c>
      <c r="H25" s="55">
        <f t="shared" si="3"/>
        <v>-0.11101981415418005</v>
      </c>
    </row>
    <row r="26" spans="1:8" x14ac:dyDescent="0.25">
      <c r="A26" s="27" t="s">
        <v>33</v>
      </c>
      <c r="B26" s="28" t="s">
        <v>34</v>
      </c>
      <c r="C26" s="52">
        <f>[1]PA19!G1266</f>
        <v>8179</v>
      </c>
      <c r="D26" s="29">
        <f>[1]PA20!G1242</f>
        <v>13012.18</v>
      </c>
      <c r="E26" s="53">
        <f t="shared" si="2"/>
        <v>0.59092554101968453</v>
      </c>
      <c r="F26" s="52">
        <f>[1]PA19!H1266</f>
        <v>70776.67</v>
      </c>
      <c r="G26" s="29">
        <f>[1]PA20!H1242</f>
        <v>76669.119999999995</v>
      </c>
      <c r="H26" s="53">
        <f t="shared" si="3"/>
        <v>8.3254128796960813E-2</v>
      </c>
    </row>
    <row r="27" spans="1:8" x14ac:dyDescent="0.25">
      <c r="A27" s="33" t="s">
        <v>35</v>
      </c>
      <c r="B27" s="34" t="s">
        <v>36</v>
      </c>
      <c r="C27" s="54">
        <f>[1]PA19!G1269+[1]PA19!G1273+[1]PA19!G1277+[1]PA19!G1281+[1]PA19!G1285+[1]PA19!G1289+[1]PA19!G1293+[1]PA19!G1297+[1]PA19!G1313</f>
        <v>1094741</v>
      </c>
      <c r="D27" s="35">
        <f>[1]PA20!G1302</f>
        <v>1317610</v>
      </c>
      <c r="E27" s="55">
        <f t="shared" si="2"/>
        <v>0.20358148639723916</v>
      </c>
      <c r="F27" s="54">
        <f>[1]PA19!H1269+[1]PA19!H1273+[1]PA19!H1277+[1]PA19!H1281+[1]PA19!H1289+[1]PA19!H1293+[1]PA19!H1297+[1]PA19!H1313</f>
        <v>4707273</v>
      </c>
      <c r="G27" s="35">
        <f>[1]PA20!H1302</f>
        <v>4916443</v>
      </c>
      <c r="H27" s="55">
        <f t="shared" si="3"/>
        <v>4.4435493756151301E-2</v>
      </c>
    </row>
    <row r="28" spans="1:8" x14ac:dyDescent="0.25">
      <c r="A28" s="27" t="s">
        <v>37</v>
      </c>
      <c r="B28" s="28" t="s">
        <v>38</v>
      </c>
      <c r="C28" s="29">
        <f>[1]PA19!G1270+[1]PA19!G1274+[1]PA19!G1282+[1]PA19!G1294+[1]PA19!G1314</f>
        <v>162559</v>
      </c>
      <c r="D28" s="29">
        <f>[1]PA20!G1303</f>
        <v>687445</v>
      </c>
      <c r="E28" s="53">
        <f t="shared" si="2"/>
        <v>3.2288953549172916</v>
      </c>
      <c r="F28" s="29">
        <f>[1]PA19!H1270+[1]PA19!H1294+[1]PA19!H1298+[1]PA19!H1310+[1]PA19!H1314</f>
        <v>689672</v>
      </c>
      <c r="G28" s="29">
        <f>[1]PA20!H1303</f>
        <v>2015030</v>
      </c>
      <c r="H28" s="53">
        <f t="shared" si="3"/>
        <v>1.9217222099780766</v>
      </c>
    </row>
    <row r="29" spans="1:8" x14ac:dyDescent="0.25">
      <c r="A29" s="33" t="s">
        <v>39</v>
      </c>
      <c r="B29" s="56" t="s">
        <v>40</v>
      </c>
      <c r="C29" s="54">
        <f>[1]PA19!G1375</f>
        <v>1586967</v>
      </c>
      <c r="D29" s="57">
        <f>[1]PA20!G1363</f>
        <v>1635737</v>
      </c>
      <c r="E29" s="58">
        <f t="shared" si="2"/>
        <v>3.0731577909307584E-2</v>
      </c>
      <c r="F29" s="54">
        <f>[1]PA19!H1375</f>
        <v>6471021</v>
      </c>
      <c r="G29" s="57">
        <f>[1]PA20!H1363</f>
        <v>6216959</v>
      </c>
      <c r="H29" s="58">
        <f t="shared" si="3"/>
        <v>-3.9261501392129583E-2</v>
      </c>
    </row>
    <row r="30" spans="1:8" x14ac:dyDescent="0.25">
      <c r="A30" s="27" t="s">
        <v>41</v>
      </c>
      <c r="B30" s="28" t="s">
        <v>42</v>
      </c>
      <c r="C30" s="52">
        <f>[1]PA19!G1376</f>
        <v>2457634</v>
      </c>
      <c r="D30" s="29">
        <f>[1]PA20!G1364</f>
        <v>4065669</v>
      </c>
      <c r="E30" s="53">
        <f t="shared" si="2"/>
        <v>0.65430206450594341</v>
      </c>
      <c r="F30" s="52">
        <f>[1]PA19!H1376</f>
        <v>7837151</v>
      </c>
      <c r="G30" s="29">
        <f>[1]PA20!H1364</f>
        <v>12562451</v>
      </c>
      <c r="H30" s="53">
        <f t="shared" si="3"/>
        <v>0.60293593934836776</v>
      </c>
    </row>
    <row r="31" spans="1:8" x14ac:dyDescent="0.25">
      <c r="A31" s="33" t="s">
        <v>43</v>
      </c>
      <c r="B31" s="34" t="s">
        <v>44</v>
      </c>
      <c r="C31" s="54">
        <f>[1]PA19!G1413</f>
        <v>2647352</v>
      </c>
      <c r="D31" s="57">
        <f>[1]PA20!G1401</f>
        <v>2229009</v>
      </c>
      <c r="E31" s="58">
        <f t="shared" si="2"/>
        <v>-0.1580231869430283</v>
      </c>
      <c r="F31" s="54">
        <f>[1]PA19!H1413</f>
        <v>12504318</v>
      </c>
      <c r="G31" s="57">
        <f>[1]PA20!H1401</f>
        <v>10088404</v>
      </c>
      <c r="H31" s="55">
        <f t="shared" si="3"/>
        <v>-0.19320637878851132</v>
      </c>
    </row>
    <row r="32" spans="1:8" x14ac:dyDescent="0.25">
      <c r="A32" s="27" t="s">
        <v>45</v>
      </c>
      <c r="B32" s="28" t="s">
        <v>46</v>
      </c>
      <c r="C32" s="52">
        <f>[1]PA19!G1649</f>
        <v>440092.01</v>
      </c>
      <c r="D32" s="29">
        <f>[1]PA20!G1625</f>
        <v>396186.76</v>
      </c>
      <c r="E32" s="53">
        <f t="shared" si="2"/>
        <v>-9.9763797120515751E-2</v>
      </c>
      <c r="F32" s="52">
        <f>[1]PA19!H1649</f>
        <v>1694248.01</v>
      </c>
      <c r="G32" s="29">
        <f>[1]PA20!H1625</f>
        <v>1565125.11</v>
      </c>
      <c r="H32" s="53">
        <f t="shared" si="3"/>
        <v>-7.621251389281547E-2</v>
      </c>
    </row>
    <row r="33" spans="1:8" x14ac:dyDescent="0.25">
      <c r="A33" s="33" t="s">
        <v>47</v>
      </c>
      <c r="B33" s="34" t="s">
        <v>48</v>
      </c>
      <c r="C33" s="54">
        <f>[1]PA19!G1650</f>
        <v>6423487</v>
      </c>
      <c r="D33" s="57">
        <f>[1]PA20!G1626</f>
        <v>4899006</v>
      </c>
      <c r="E33" s="55">
        <f t="shared" si="2"/>
        <v>-0.23732919518635287</v>
      </c>
      <c r="F33" s="54">
        <f>[1]PA19!H1650</f>
        <v>22766393</v>
      </c>
      <c r="G33" s="57">
        <f>[1]PA20!H1626</f>
        <v>16657965</v>
      </c>
      <c r="H33" s="55">
        <f t="shared" si="3"/>
        <v>-0.26830899387531437</v>
      </c>
    </row>
    <row r="34" spans="1:8" x14ac:dyDescent="0.25">
      <c r="A34" s="27" t="s">
        <v>49</v>
      </c>
      <c r="B34" s="28" t="s">
        <v>50</v>
      </c>
      <c r="C34" s="52">
        <f>[1]PA19!G1651</f>
        <v>308893</v>
      </c>
      <c r="D34" s="29">
        <f>[1]PA20!G1627</f>
        <v>154878</v>
      </c>
      <c r="E34" s="53">
        <f t="shared" si="2"/>
        <v>-0.49860307614610888</v>
      </c>
      <c r="F34" s="52">
        <f>[1]PA19!H1651</f>
        <v>585452</v>
      </c>
      <c r="G34" s="29">
        <f>[1]PA20!H1627</f>
        <v>608141</v>
      </c>
      <c r="H34" s="53">
        <f>G34/F34-1</f>
        <v>3.8754671604162239E-2</v>
      </c>
    </row>
    <row r="35" spans="1:8" x14ac:dyDescent="0.25">
      <c r="A35" s="33" t="s">
        <v>51</v>
      </c>
      <c r="B35" s="34" t="s">
        <v>52</v>
      </c>
      <c r="C35" s="54">
        <f>[1]PA19!G1652</f>
        <v>577642</v>
      </c>
      <c r="D35" s="57">
        <f>[1]PA20!G1628</f>
        <v>453245.98</v>
      </c>
      <c r="E35" s="55">
        <f t="shared" si="2"/>
        <v>-0.21535141142783942</v>
      </c>
      <c r="F35" s="54">
        <f>[1]PA19!H1652</f>
        <v>798287.08</v>
      </c>
      <c r="G35" s="57">
        <f>[1]PA20!H1628</f>
        <v>547157.23</v>
      </c>
      <c r="H35" s="55">
        <f t="shared" si="3"/>
        <v>-0.31458588807425014</v>
      </c>
    </row>
    <row r="36" spans="1:8" x14ac:dyDescent="0.25">
      <c r="A36" s="27" t="s">
        <v>53</v>
      </c>
      <c r="B36" s="28" t="s">
        <v>54</v>
      </c>
      <c r="C36" s="52">
        <f>[1]PA19!G1653</f>
        <v>1537109</v>
      </c>
      <c r="D36" s="29">
        <f>[1]PA20!G1629</f>
        <v>1324757</v>
      </c>
      <c r="E36" s="53">
        <f t="shared" si="2"/>
        <v>-0.13815025479650433</v>
      </c>
      <c r="F36" s="52">
        <f>[1]PA19!H1653</f>
        <v>1734874</v>
      </c>
      <c r="G36" s="29">
        <f>[1]PA20!H1629</f>
        <v>1343931</v>
      </c>
      <c r="H36" s="53">
        <f t="shared" si="3"/>
        <v>-0.22534374254268608</v>
      </c>
    </row>
    <row r="37" spans="1:8" x14ac:dyDescent="0.25">
      <c r="A37" s="33" t="s">
        <v>55</v>
      </c>
      <c r="B37" s="34" t="s">
        <v>56</v>
      </c>
      <c r="C37" s="54">
        <f>[1]PA19!G1654</f>
        <v>2316806</v>
      </c>
      <c r="D37" s="57">
        <f>[1]PA20!G1630</f>
        <v>1976121</v>
      </c>
      <c r="E37" s="55">
        <f t="shared" si="2"/>
        <v>-0.14704942925734832</v>
      </c>
      <c r="F37" s="54">
        <f>[1]PA19!H1654</f>
        <v>6083767</v>
      </c>
      <c r="G37" s="57">
        <f>[1]PA20!H1630</f>
        <v>3941573</v>
      </c>
      <c r="H37" s="55">
        <f t="shared" si="3"/>
        <v>-0.35211637789547168</v>
      </c>
    </row>
    <row r="38" spans="1:8" x14ac:dyDescent="0.25">
      <c r="A38" s="27" t="s">
        <v>57</v>
      </c>
      <c r="B38" s="28" t="s">
        <v>58</v>
      </c>
      <c r="C38" s="52">
        <f>[1]PA19!G1655</f>
        <v>694789</v>
      </c>
      <c r="D38" s="29">
        <f>[1]PA20!G1631</f>
        <v>903589</v>
      </c>
      <c r="E38" s="53">
        <f t="shared" si="2"/>
        <v>0.30052289256162656</v>
      </c>
      <c r="F38" s="52">
        <f>[1]PA19!H1655</f>
        <v>3216822</v>
      </c>
      <c r="G38" s="29">
        <f>[1]PA20!H1631</f>
        <v>3393788</v>
      </c>
      <c r="H38" s="53">
        <f>G38/F38-1</f>
        <v>5.5012680216685927E-2</v>
      </c>
    </row>
    <row r="39" spans="1:8" x14ac:dyDescent="0.25">
      <c r="A39" s="33" t="s">
        <v>59</v>
      </c>
      <c r="B39" s="34" t="s">
        <v>60</v>
      </c>
      <c r="C39" s="54">
        <f>[1]PA19!G1822</f>
        <v>708121</v>
      </c>
      <c r="D39" s="57">
        <f>[1]PA20!G1786</f>
        <v>518414.97</v>
      </c>
      <c r="E39" s="55">
        <f t="shared" si="2"/>
        <v>-0.26790058478706325</v>
      </c>
      <c r="F39" s="54">
        <f>[1]PA19!H1822</f>
        <v>1442478</v>
      </c>
      <c r="G39" s="57">
        <f>[1]PA20!H1786</f>
        <v>1169477.6299999999</v>
      </c>
      <c r="H39" s="55">
        <f t="shared" si="3"/>
        <v>-0.1892579089594435</v>
      </c>
    </row>
    <row r="40" spans="1:8" x14ac:dyDescent="0.25">
      <c r="A40" s="27" t="s">
        <v>61</v>
      </c>
      <c r="B40" s="28" t="s">
        <v>62</v>
      </c>
      <c r="C40" s="52">
        <f>[1]PA19!G1823</f>
        <v>120745</v>
      </c>
      <c r="D40" s="29">
        <f>[1]PA20!G1787</f>
        <v>120091.61</v>
      </c>
      <c r="E40" s="53">
        <f t="shared" si="2"/>
        <v>-5.4113213797672977E-3</v>
      </c>
      <c r="F40" s="29">
        <f>[1]PA19!H1823</f>
        <v>868223.06</v>
      </c>
      <c r="G40" s="29">
        <f>[1]PA20!H1787</f>
        <v>645771.91999999993</v>
      </c>
      <c r="H40" s="53">
        <f t="shared" si="3"/>
        <v>-0.25621427286209164</v>
      </c>
    </row>
    <row r="41" spans="1:8" x14ac:dyDescent="0.25">
      <c r="A41" s="33" t="s">
        <v>63</v>
      </c>
      <c r="B41" s="34" t="s">
        <v>64</v>
      </c>
      <c r="C41" s="54">
        <f>[1]PA19!G1824</f>
        <v>995518</v>
      </c>
      <c r="D41" s="57">
        <f>[1]PA20!G1788</f>
        <v>852370</v>
      </c>
      <c r="E41" s="55">
        <f t="shared" si="2"/>
        <v>-0.14379247788588456</v>
      </c>
      <c r="F41" s="54">
        <f>[1]PA19!H1824</f>
        <v>3093882</v>
      </c>
      <c r="G41" s="57">
        <f>[1]PA20!H1788</f>
        <v>2649926</v>
      </c>
      <c r="H41" s="55">
        <f>G41/F41-1</f>
        <v>-0.14349480684783711</v>
      </c>
    </row>
    <row r="42" spans="1:8" ht="15.75" thickBot="1" x14ac:dyDescent="0.3">
      <c r="A42" s="59" t="s">
        <v>65</v>
      </c>
      <c r="B42" s="60" t="s">
        <v>66</v>
      </c>
      <c r="C42" s="61">
        <f>[1]PA19!G1825</f>
        <v>4946151</v>
      </c>
      <c r="D42" s="61">
        <f>[1]PA20!G1789</f>
        <v>3713956</v>
      </c>
      <c r="E42" s="62">
        <f t="shared" si="2"/>
        <v>-0.24912199405153623</v>
      </c>
      <c r="F42" s="61">
        <f>[1]PA19!H1825</f>
        <v>24186267</v>
      </c>
      <c r="G42" s="61">
        <f>[1]PA20!H1789</f>
        <v>16422606</v>
      </c>
      <c r="H42" s="62">
        <f>G42/F42-1</f>
        <v>-0.32099459581753564</v>
      </c>
    </row>
    <row r="43" spans="1:8" ht="15.75" thickBot="1" x14ac:dyDescent="0.3"/>
    <row r="44" spans="1:8" ht="16.5" thickBot="1" x14ac:dyDescent="0.3">
      <c r="A44" s="46" t="s">
        <v>67</v>
      </c>
      <c r="B44" s="47"/>
      <c r="C44" s="48">
        <f>SUM(C23:C42)</f>
        <v>31280630.659999996</v>
      </c>
      <c r="D44" s="49">
        <f>SUM(D23:D42)</f>
        <v>30154125.959999997</v>
      </c>
      <c r="E44" s="63">
        <f>D44/C44-1</f>
        <v>-3.6012851283094949E-2</v>
      </c>
      <c r="F44" s="48">
        <f>SUM(F23:F42)</f>
        <v>115222958.84999999</v>
      </c>
      <c r="G44" s="49">
        <f>SUM(G23:G42)</f>
        <v>100610777.88</v>
      </c>
      <c r="H44" s="50">
        <f>G44/F44-1</f>
        <v>-0.12681657471600327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 t="s">
        <v>5</v>
      </c>
      <c r="D47" s="18" t="s">
        <v>6</v>
      </c>
      <c r="E47" s="19" t="s">
        <v>7</v>
      </c>
      <c r="F47" s="18" t="s">
        <v>5</v>
      </c>
      <c r="G47" s="18" t="s">
        <v>6</v>
      </c>
      <c r="H47" s="20" t="s">
        <v>7</v>
      </c>
    </row>
    <row r="48" spans="1:8" x14ac:dyDescent="0.25">
      <c r="A48" s="64" t="s">
        <v>68</v>
      </c>
      <c r="B48" s="65" t="s">
        <v>69</v>
      </c>
      <c r="C48" s="66">
        <f>[1]PA19!G1473</f>
        <v>12508932</v>
      </c>
      <c r="D48" s="67">
        <f>[1]PA20!G1450</f>
        <v>10302834.199999999</v>
      </c>
      <c r="E48" s="68">
        <f>D48/C48-1</f>
        <v>-0.17636180291011261</v>
      </c>
      <c r="F48" s="66">
        <f>[1]PA19!H1473</f>
        <v>106600208</v>
      </c>
      <c r="G48" s="67">
        <f>[1]PA20!H1450</f>
        <v>85687510.539999992</v>
      </c>
      <c r="H48" s="68">
        <f>G48/F48-1</f>
        <v>-0.19617876786882071</v>
      </c>
    </row>
    <row r="49" spans="1:8" ht="15.75" thickBot="1" x14ac:dyDescent="0.3">
      <c r="A49" s="59" t="s">
        <v>70</v>
      </c>
      <c r="B49" s="60" t="s">
        <v>71</v>
      </c>
      <c r="C49" s="69">
        <f>[1]PA19!G1714</f>
        <v>604711</v>
      </c>
      <c r="D49" s="61">
        <f>[1]PA20!G1680</f>
        <v>399594</v>
      </c>
      <c r="E49" s="70">
        <f>D49/C49-1</f>
        <v>-0.33919839394355322</v>
      </c>
      <c r="F49" s="69">
        <f>[1]PA19!H1714</f>
        <v>3142975.8200000003</v>
      </c>
      <c r="G49" s="61">
        <f>[1]PA20!H1680</f>
        <v>1931182</v>
      </c>
      <c r="H49" s="70">
        <f>G49/F49-1</f>
        <v>-0.3855562019563995</v>
      </c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2021-01-29T15:36:56Z</dcterms:created>
  <dcterms:modified xsi:type="dcterms:W3CDTF">2021-01-29T15:37:42Z</dcterms:modified>
</cp:coreProperties>
</file>