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09 VS 09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49" i="1" l="1"/>
  <c r="F49" i="1"/>
  <c r="D49" i="1"/>
  <c r="C49" i="1"/>
  <c r="E49" i="1" s="1"/>
  <c r="G48" i="1"/>
  <c r="H48" i="1" s="1"/>
  <c r="F48" i="1"/>
  <c r="E48" i="1"/>
  <c r="D48" i="1"/>
  <c r="C48" i="1"/>
  <c r="G42" i="1"/>
  <c r="H42" i="1" s="1"/>
  <c r="F42" i="1"/>
  <c r="E42" i="1"/>
  <c r="D42" i="1"/>
  <c r="C42" i="1"/>
  <c r="G41" i="1"/>
  <c r="H41" i="1" s="1"/>
  <c r="D41" i="1"/>
  <c r="E41" i="1" s="1"/>
  <c r="G40" i="1"/>
  <c r="H40" i="1" s="1"/>
  <c r="D40" i="1"/>
  <c r="E40" i="1" s="1"/>
  <c r="C40" i="1"/>
  <c r="H39" i="1"/>
  <c r="G39" i="1"/>
  <c r="F39" i="1"/>
  <c r="D39" i="1"/>
  <c r="E39" i="1" s="1"/>
  <c r="C39" i="1"/>
  <c r="G38" i="1"/>
  <c r="F38" i="1"/>
  <c r="H38" i="1" s="1"/>
  <c r="D38" i="1"/>
  <c r="E38" i="1" s="1"/>
  <c r="C38" i="1"/>
  <c r="H37" i="1"/>
  <c r="G37" i="1"/>
  <c r="F37" i="1"/>
  <c r="D37" i="1"/>
  <c r="E37" i="1" s="1"/>
  <c r="C37" i="1"/>
  <c r="G36" i="1"/>
  <c r="F36" i="1"/>
  <c r="H36" i="1" s="1"/>
  <c r="D36" i="1"/>
  <c r="E36" i="1" s="1"/>
  <c r="C36" i="1"/>
  <c r="H35" i="1"/>
  <c r="G35" i="1"/>
  <c r="F35" i="1"/>
  <c r="D35" i="1"/>
  <c r="E35" i="1" s="1"/>
  <c r="C35" i="1"/>
  <c r="G34" i="1"/>
  <c r="F34" i="1"/>
  <c r="H34" i="1" s="1"/>
  <c r="D34" i="1"/>
  <c r="E34" i="1" s="1"/>
  <c r="C34" i="1"/>
  <c r="H33" i="1"/>
  <c r="G33" i="1"/>
  <c r="F33" i="1"/>
  <c r="D33" i="1"/>
  <c r="E33" i="1" s="1"/>
  <c r="C33" i="1"/>
  <c r="G32" i="1"/>
  <c r="F32" i="1"/>
  <c r="H32" i="1" s="1"/>
  <c r="D32" i="1"/>
  <c r="E32" i="1" s="1"/>
  <c r="C32" i="1"/>
  <c r="H31" i="1"/>
  <c r="G31" i="1"/>
  <c r="F31" i="1"/>
  <c r="D31" i="1"/>
  <c r="E31" i="1" s="1"/>
  <c r="C31" i="1"/>
  <c r="G30" i="1"/>
  <c r="F30" i="1"/>
  <c r="H30" i="1" s="1"/>
  <c r="D30" i="1"/>
  <c r="E30" i="1" s="1"/>
  <c r="C30" i="1"/>
  <c r="H29" i="1"/>
  <c r="G29" i="1"/>
  <c r="F29" i="1"/>
  <c r="D29" i="1"/>
  <c r="E29" i="1" s="1"/>
  <c r="C29" i="1"/>
  <c r="G28" i="1"/>
  <c r="F28" i="1"/>
  <c r="H28" i="1" s="1"/>
  <c r="D28" i="1"/>
  <c r="E28" i="1" s="1"/>
  <c r="C28" i="1"/>
  <c r="H27" i="1"/>
  <c r="G27" i="1"/>
  <c r="G44" i="1" s="1"/>
  <c r="F27" i="1"/>
  <c r="D27" i="1"/>
  <c r="E27" i="1" s="1"/>
  <c r="C27" i="1"/>
  <c r="H26" i="1"/>
  <c r="C26" i="1"/>
  <c r="E26" i="1" s="1"/>
  <c r="D25" i="1"/>
  <c r="C25" i="1"/>
  <c r="F24" i="1"/>
  <c r="D24" i="1"/>
  <c r="C24" i="1"/>
  <c r="H23" i="1"/>
  <c r="F23" i="1"/>
  <c r="F44" i="1" s="1"/>
  <c r="E23" i="1"/>
  <c r="D23" i="1"/>
  <c r="D44" i="1" s="1"/>
  <c r="E44" i="1" s="1"/>
  <c r="C23" i="1"/>
  <c r="C44" i="1" s="1"/>
  <c r="G17" i="1"/>
  <c r="H17" i="1" s="1"/>
  <c r="F17" i="1"/>
  <c r="E17" i="1"/>
  <c r="D17" i="1"/>
  <c r="C17" i="1"/>
  <c r="F16" i="1"/>
  <c r="H16" i="1" s="1"/>
  <c r="C16" i="1"/>
  <c r="E16" i="1" s="1"/>
  <c r="F15" i="1"/>
  <c r="H15" i="1" s="1"/>
  <c r="C15" i="1"/>
  <c r="E15" i="1" s="1"/>
  <c r="H14" i="1"/>
  <c r="E14" i="1"/>
  <c r="C14" i="1"/>
  <c r="H13" i="1"/>
  <c r="F13" i="1"/>
  <c r="E13" i="1"/>
  <c r="C13" i="1"/>
  <c r="H12" i="1"/>
  <c r="F12" i="1"/>
  <c r="E12" i="1"/>
  <c r="C12" i="1"/>
  <c r="G11" i="1"/>
  <c r="F11" i="1"/>
  <c r="H11" i="1" s="1"/>
  <c r="D11" i="1"/>
  <c r="C11" i="1"/>
  <c r="E11" i="1" s="1"/>
  <c r="H10" i="1"/>
  <c r="E10" i="1"/>
  <c r="G9" i="1"/>
  <c r="G19" i="1" s="1"/>
  <c r="H19" i="1" s="1"/>
  <c r="F9" i="1"/>
  <c r="F19" i="1" s="1"/>
  <c r="D9" i="1"/>
  <c r="E9" i="1" s="1"/>
  <c r="C9" i="1"/>
  <c r="C19" i="1" s="1"/>
  <c r="H44" i="1" l="1"/>
  <c r="D19" i="1"/>
  <c r="E19" i="1" s="1"/>
  <c r="H9" i="1"/>
</calcChain>
</file>

<file path=xl/sharedStrings.xml><?xml version="1.0" encoding="utf-8"?>
<sst xmlns="http://schemas.openxmlformats.org/spreadsheetml/2006/main" count="85" uniqueCount="71">
  <si>
    <t xml:space="preserve">Exportaciones del sector madera y muebles - SEPTIEMBRE 2019 VS SEPTIEMBRE 2020
</t>
  </si>
  <si>
    <t>Posición</t>
  </si>
  <si>
    <t>Descripcion</t>
  </si>
  <si>
    <t>Kg</t>
  </si>
  <si>
    <t>USD (FOB)</t>
  </si>
  <si>
    <t>Var %</t>
  </si>
  <si>
    <t>4407</t>
  </si>
  <si>
    <t>Madera aserrada o desbastada</t>
  </si>
  <si>
    <t>4408</t>
  </si>
  <si>
    <t>Hojas para chapado</t>
  </si>
  <si>
    <t>4409</t>
  </si>
  <si>
    <t>Madera perfilada</t>
  </si>
  <si>
    <t>4410</t>
  </si>
  <si>
    <t>Tableros de partículas</t>
  </si>
  <si>
    <t>4411</t>
  </si>
  <si>
    <t>Tableros de fibra de madera</t>
  </si>
  <si>
    <t>4412</t>
  </si>
  <si>
    <t>Madera contrachapada, chapada y estratificada</t>
  </si>
  <si>
    <t>4415</t>
  </si>
  <si>
    <t>Cajones, envases y pallets</t>
  </si>
  <si>
    <t>4418</t>
  </si>
  <si>
    <t>Obras y piezas de carpintería para construcciones</t>
  </si>
  <si>
    <t>*CAMBIO DE ALGUNAS NCM EN 2018</t>
  </si>
  <si>
    <t>4421</t>
  </si>
  <si>
    <t>Manufacturas de madera</t>
  </si>
  <si>
    <t>Total Madera</t>
  </si>
  <si>
    <t>940130</t>
  </si>
  <si>
    <t>Asientos giratorios de altura ajustable</t>
  </si>
  <si>
    <t>940140</t>
  </si>
  <si>
    <t>Asientos transformables en cama</t>
  </si>
  <si>
    <t>940152 Y 940153</t>
  </si>
  <si>
    <t>Asientos de bambú o ratan</t>
  </si>
  <si>
    <t>NCM 2017: 940151</t>
  </si>
  <si>
    <t>940159</t>
  </si>
  <si>
    <t>Otros asientos con sus partes</t>
  </si>
  <si>
    <t>940161</t>
  </si>
  <si>
    <t>Asientos con armazon de madera, rellenos</t>
  </si>
  <si>
    <t>940169</t>
  </si>
  <si>
    <t>Asientos con armazon de madera, los demas</t>
  </si>
  <si>
    <t>940171</t>
  </si>
  <si>
    <t>Asientos con armazon de metal, rellenos</t>
  </si>
  <si>
    <t>940179</t>
  </si>
  <si>
    <t>Asientos con armazon de metal, los demas</t>
  </si>
  <si>
    <t>940180</t>
  </si>
  <si>
    <t>Los demas asientos</t>
  </si>
  <si>
    <t>940310</t>
  </si>
  <si>
    <t>Muebles de metal para oficinas</t>
  </si>
  <si>
    <t>940320</t>
  </si>
  <si>
    <t>Muebles de metal, los demas</t>
  </si>
  <si>
    <t>940330</t>
  </si>
  <si>
    <t>Muebles de madera para oficinas</t>
  </si>
  <si>
    <t>940340</t>
  </si>
  <si>
    <t>Muebles de madera para cocinas</t>
  </si>
  <si>
    <t>940350</t>
  </si>
  <si>
    <t>Muebles de madera para dormitorios</t>
  </si>
  <si>
    <t>940360</t>
  </si>
  <si>
    <t>Los demas muebles de madera</t>
  </si>
  <si>
    <t>Muebles de plástico</t>
  </si>
  <si>
    <t>940410</t>
  </si>
  <si>
    <t>Somieres</t>
  </si>
  <si>
    <t>940421</t>
  </si>
  <si>
    <t>Colchones de caucho o plastico celulares</t>
  </si>
  <si>
    <t>940429</t>
  </si>
  <si>
    <t>Colchones de otras materias</t>
  </si>
  <si>
    <t>940490</t>
  </si>
  <si>
    <t xml:space="preserve">Artículos de cama y similares </t>
  </si>
  <si>
    <t>Total Asientos, Muebles y Colchones</t>
  </si>
  <si>
    <t>940190</t>
  </si>
  <si>
    <t>Partes de asientos</t>
  </si>
  <si>
    <t>940390</t>
  </si>
  <si>
    <t>Partes de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</si>
</sst>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" fontId="3" fillId="2" borderId="16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3" fontId="3" fillId="0" borderId="0" xfId="0" applyNumberFormat="1" applyFont="1" applyAlignment="1">
      <alignment horizontal="center"/>
    </xf>
    <xf numFmtId="3" fontId="3" fillId="3" borderId="19" xfId="0" applyNumberFormat="1" applyFont="1" applyFill="1" applyBorder="1" applyAlignment="1">
      <alignment horizontal="center"/>
    </xf>
    <xf numFmtId="164" fontId="0" fillId="0" borderId="0" xfId="1" applyNumberFormat="1" applyFont="1" applyBorder="1"/>
    <xf numFmtId="3" fontId="3" fillId="0" borderId="2" xfId="0" applyNumberFormat="1" applyFont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164" fontId="0" fillId="0" borderId="4" xfId="1" applyNumberFormat="1" applyFont="1" applyBorder="1"/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3" fontId="5" fillId="4" borderId="0" xfId="0" applyNumberFormat="1" applyFont="1" applyFill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164" fontId="0" fillId="4" borderId="0" xfId="1" applyNumberFormat="1" applyFont="1" applyFill="1" applyBorder="1"/>
    <xf numFmtId="3" fontId="5" fillId="4" borderId="6" xfId="0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164" fontId="1" fillId="4" borderId="7" xfId="1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/>
    <xf numFmtId="3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4" fontId="1" fillId="0" borderId="0" xfId="1" applyNumberFormat="1" applyFont="1" applyBorder="1"/>
    <xf numFmtId="3" fontId="5" fillId="0" borderId="6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4" fontId="1" fillId="0" borderId="7" xfId="1" applyNumberFormat="1" applyFont="1" applyBorder="1"/>
    <xf numFmtId="164" fontId="1" fillId="4" borderId="0" xfId="1" applyNumberFormat="1" applyFont="1" applyFill="1" applyBorder="1"/>
    <xf numFmtId="0" fontId="2" fillId="0" borderId="0" xfId="0" applyFont="1"/>
    <xf numFmtId="0" fontId="0" fillId="0" borderId="9" xfId="0" applyBorder="1" applyAlignment="1">
      <alignment horizontal="center"/>
    </xf>
    <xf numFmtId="0" fontId="0" fillId="0" borderId="11" xfId="0" applyBorder="1"/>
    <xf numFmtId="3" fontId="5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164" fontId="1" fillId="0" borderId="10" xfId="1" applyNumberFormat="1" applyFont="1" applyBorder="1"/>
    <xf numFmtId="164" fontId="1" fillId="0" borderId="11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164" fontId="6" fillId="0" borderId="21" xfId="1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3" fontId="5" fillId="5" borderId="3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64" fontId="0" fillId="4" borderId="7" xfId="1" applyNumberFormat="1" applyFont="1" applyFill="1" applyBorder="1"/>
    <xf numFmtId="3" fontId="5" fillId="5" borderId="0" xfId="0" applyNumberFormat="1" applyFont="1" applyFill="1" applyBorder="1" applyAlignment="1">
      <alignment horizontal="center"/>
    </xf>
    <xf numFmtId="164" fontId="0" fillId="0" borderId="7" xfId="1" applyNumberFormat="1" applyFont="1" applyBorder="1"/>
    <xf numFmtId="0" fontId="7" fillId="0" borderId="0" xfId="0" applyFont="1"/>
    <xf numFmtId="0" fontId="0" fillId="5" borderId="7" xfId="0" applyFill="1" applyBorder="1"/>
    <xf numFmtId="3" fontId="5" fillId="5" borderId="6" xfId="0" applyNumberFormat="1" applyFont="1" applyFill="1" applyBorder="1" applyAlignment="1">
      <alignment horizontal="center"/>
    </xf>
    <xf numFmtId="164" fontId="0" fillId="5" borderId="7" xfId="1" applyNumberFormat="1" applyFont="1" applyFill="1" applyBorder="1"/>
    <xf numFmtId="4" fontId="3" fillId="5" borderId="0" xfId="0" applyNumberFormat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1" xfId="0" applyFill="1" applyBorder="1"/>
    <xf numFmtId="3" fontId="5" fillId="4" borderId="9" xfId="0" applyNumberFormat="1" applyFont="1" applyFill="1" applyBorder="1" applyAlignment="1">
      <alignment horizontal="center"/>
    </xf>
    <xf numFmtId="3" fontId="5" fillId="4" borderId="10" xfId="0" applyNumberFormat="1" applyFont="1" applyFill="1" applyBorder="1" applyAlignment="1">
      <alignment horizontal="center"/>
    </xf>
    <xf numFmtId="164" fontId="0" fillId="4" borderId="11" xfId="1" applyNumberFormat="1" applyFont="1" applyFill="1" applyBorder="1"/>
    <xf numFmtId="9" fontId="6" fillId="0" borderId="21" xfId="1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/>
    <xf numFmtId="3" fontId="5" fillId="4" borderId="2" xfId="0" applyNumberFormat="1" applyFont="1" applyFill="1" applyBorder="1" applyAlignment="1">
      <alignment horizontal="center"/>
    </xf>
    <xf numFmtId="3" fontId="5" fillId="4" borderId="3" xfId="0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  <xf numFmtId="3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0</xdr:col>
      <xdr:colOff>1177222</xdr:colOff>
      <xdr:row>5</xdr:row>
      <xdr:rowOff>142875</xdr:rowOff>
    </xdr:to>
    <xdr:pic>
      <xdr:nvPicPr>
        <xdr:cNvPr id="2" name="1 Imagen" descr="FAIMA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9" t="12971" r="10277" b="16623"/>
        <a:stretch>
          <a:fillRect/>
        </a:stretch>
      </xdr:blipFill>
      <xdr:spPr bwMode="auto">
        <a:xfrm>
          <a:off x="57150" y="133350"/>
          <a:ext cx="112007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esktop/FAIMA/COMEX%20FAIMA/BASE%20COMEX%20EXPO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  <sheetName val="PA 2017"/>
      <sheetName val="PA 2018"/>
      <sheetName val="PA 2019"/>
      <sheetName val="PA 2020"/>
      <sheetName val="ANUAL"/>
      <sheetName val="01"/>
      <sheetName val="02"/>
      <sheetName val="03"/>
      <sheetName val="03 vs 03"/>
      <sheetName val="04 vs 04"/>
      <sheetName val="04"/>
      <sheetName val="05"/>
      <sheetName val="05 VS 05"/>
      <sheetName val="06"/>
      <sheetName val="06 VS 06"/>
      <sheetName val="07"/>
      <sheetName val="07 vs 07"/>
      <sheetName val="08"/>
      <sheetName val="08 VS 08"/>
      <sheetName val="09"/>
      <sheetName val="09 VS 09"/>
      <sheetName val="10"/>
      <sheetName val="11"/>
      <sheetName val="12"/>
      <sheetName val="2020"/>
      <sheetName val="2019"/>
      <sheetName val="2018"/>
      <sheetName val="2017"/>
    </sheetNames>
    <sheetDataSet>
      <sheetData sheetId="0"/>
      <sheetData sheetId="1"/>
      <sheetData sheetId="2"/>
      <sheetData sheetId="3">
        <row r="191">
          <cell r="G191">
            <v>13091122</v>
          </cell>
          <cell r="H191">
            <v>5331378</v>
          </cell>
        </row>
        <row r="408">
          <cell r="G408">
            <v>2351593</v>
          </cell>
          <cell r="H408">
            <v>3356906.34</v>
          </cell>
        </row>
        <row r="536">
          <cell r="G536">
            <v>2357968</v>
          </cell>
          <cell r="H536">
            <v>867141</v>
          </cell>
        </row>
        <row r="704">
          <cell r="G704">
            <v>3094001</v>
          </cell>
          <cell r="H704">
            <v>2343702</v>
          </cell>
        </row>
        <row r="815">
          <cell r="G815">
            <v>0</v>
          </cell>
        </row>
        <row r="867">
          <cell r="G867">
            <v>100028.4</v>
          </cell>
          <cell r="H867">
            <v>67297.42</v>
          </cell>
        </row>
        <row r="955">
          <cell r="G955">
            <v>58745</v>
          </cell>
          <cell r="H955">
            <v>59153.3</v>
          </cell>
        </row>
        <row r="1045">
          <cell r="G1045">
            <v>108.45</v>
          </cell>
          <cell r="H1045">
            <v>679.16</v>
          </cell>
        </row>
        <row r="1096">
          <cell r="G1096">
            <v>0</v>
          </cell>
          <cell r="H1096">
            <v>0</v>
          </cell>
        </row>
        <row r="1133">
          <cell r="G1133">
            <v>0</v>
          </cell>
        </row>
        <row r="1154">
          <cell r="G1154">
            <v>0</v>
          </cell>
        </row>
        <row r="1167">
          <cell r="G1167">
            <v>3004.6</v>
          </cell>
          <cell r="H1167">
            <v>12761.55</v>
          </cell>
        </row>
        <row r="1180">
          <cell r="G1180">
            <v>1558.1</v>
          </cell>
          <cell r="H1180">
            <v>10431.25</v>
          </cell>
        </row>
        <row r="1193">
          <cell r="G1193">
            <v>1403.24</v>
          </cell>
          <cell r="H1193">
            <v>12404.18</v>
          </cell>
        </row>
        <row r="1206">
          <cell r="G1206">
            <v>9245</v>
          </cell>
          <cell r="H1206">
            <v>57911</v>
          </cell>
        </row>
        <row r="1219">
          <cell r="G1219">
            <v>24079</v>
          </cell>
          <cell r="H1219">
            <v>40649</v>
          </cell>
        </row>
        <row r="1248">
          <cell r="G1248">
            <v>45920</v>
          </cell>
          <cell r="H1248">
            <v>719427</v>
          </cell>
        </row>
        <row r="1269">
          <cell r="G1269">
            <v>1608.27</v>
          </cell>
          <cell r="H1269">
            <v>34104</v>
          </cell>
        </row>
        <row r="1282">
          <cell r="G1282">
            <v>25675</v>
          </cell>
          <cell r="H1282">
            <v>230441</v>
          </cell>
        </row>
        <row r="1295">
          <cell r="G1295">
            <v>70019</v>
          </cell>
          <cell r="H1295">
            <v>152235</v>
          </cell>
        </row>
        <row r="1308">
          <cell r="G1308">
            <v>86872</v>
          </cell>
          <cell r="H1308">
            <v>258544</v>
          </cell>
        </row>
        <row r="1321">
          <cell r="G1321">
            <v>9579</v>
          </cell>
          <cell r="H1321">
            <v>31141</v>
          </cell>
        </row>
        <row r="1334">
          <cell r="G1334">
            <v>30518</v>
          </cell>
          <cell r="H1334">
            <v>108644</v>
          </cell>
        </row>
        <row r="1347">
          <cell r="G1347">
            <v>2686</v>
          </cell>
          <cell r="H1347">
            <v>12745</v>
          </cell>
        </row>
        <row r="1402">
          <cell r="G1402">
            <v>15296.45</v>
          </cell>
          <cell r="H1402">
            <v>41198.1</v>
          </cell>
        </row>
        <row r="1440">
          <cell r="G1440">
            <v>5241.24</v>
          </cell>
          <cell r="H1440">
            <v>42383.31</v>
          </cell>
        </row>
        <row r="1504">
          <cell r="G1504">
            <v>0</v>
          </cell>
          <cell r="H1504">
            <v>0</v>
          </cell>
        </row>
        <row r="1505">
          <cell r="G1505">
            <v>0</v>
          </cell>
        </row>
        <row r="1507">
          <cell r="G1507">
            <v>8129</v>
          </cell>
          <cell r="H1507">
            <v>51517</v>
          </cell>
        </row>
      </sheetData>
      <sheetData sheetId="4">
        <row r="193">
          <cell r="G193">
            <v>14269271</v>
          </cell>
          <cell r="H193">
            <v>5826002</v>
          </cell>
        </row>
        <row r="358">
          <cell r="G358">
            <v>1903877</v>
          </cell>
          <cell r="H358">
            <v>3034845</v>
          </cell>
        </row>
        <row r="1028">
          <cell r="G1028">
            <v>473090</v>
          </cell>
          <cell r="H1028">
            <v>524365</v>
          </cell>
        </row>
        <row r="1085">
          <cell r="G1085">
            <v>0</v>
          </cell>
        </row>
        <row r="1134">
          <cell r="G1134">
            <v>0</v>
          </cell>
        </row>
        <row r="1200">
          <cell r="G1200">
            <v>0</v>
          </cell>
        </row>
        <row r="1222">
          <cell r="G1222">
            <v>2433.5500000000002</v>
          </cell>
          <cell r="H1222">
            <v>54787.87</v>
          </cell>
        </row>
        <row r="1223">
          <cell r="G1223">
            <v>270.91000000000003</v>
          </cell>
          <cell r="H1223">
            <v>887.7</v>
          </cell>
        </row>
        <row r="1226">
          <cell r="G1226">
            <v>0</v>
          </cell>
          <cell r="H1226">
            <v>0</v>
          </cell>
        </row>
        <row r="1227">
          <cell r="G1227">
            <v>2600</v>
          </cell>
          <cell r="H1227">
            <v>36206</v>
          </cell>
        </row>
        <row r="1230">
          <cell r="G1230">
            <v>4349.82</v>
          </cell>
          <cell r="H1230">
            <v>26684.5</v>
          </cell>
        </row>
        <row r="1231">
          <cell r="G1231">
            <v>41.58</v>
          </cell>
          <cell r="H1231">
            <v>500.16</v>
          </cell>
        </row>
        <row r="1234">
          <cell r="G1234">
            <v>0</v>
          </cell>
          <cell r="H1234">
            <v>0</v>
          </cell>
        </row>
        <row r="1235">
          <cell r="G1235">
            <v>0</v>
          </cell>
          <cell r="H1235">
            <v>0</v>
          </cell>
        </row>
        <row r="1238">
          <cell r="G1238">
            <v>2065.2600000000002</v>
          </cell>
          <cell r="H1238">
            <v>46344.02</v>
          </cell>
        </row>
        <row r="1239">
          <cell r="G1239">
            <v>0</v>
          </cell>
          <cell r="H1239">
            <v>0</v>
          </cell>
        </row>
        <row r="1242">
          <cell r="G1242">
            <v>2605.7800000000002</v>
          </cell>
          <cell r="H1242">
            <v>9210</v>
          </cell>
        </row>
        <row r="1243">
          <cell r="G1243">
            <v>81.34</v>
          </cell>
          <cell r="H1243">
            <v>1199.6099999999999</v>
          </cell>
        </row>
        <row r="1246">
          <cell r="G1246">
            <v>310.60000000000002</v>
          </cell>
          <cell r="H1246">
            <v>1442.33</v>
          </cell>
        </row>
        <row r="1247">
          <cell r="G1247">
            <v>82.39</v>
          </cell>
          <cell r="H1247">
            <v>846.49</v>
          </cell>
        </row>
        <row r="1250">
          <cell r="G1250">
            <v>0</v>
          </cell>
          <cell r="H1250">
            <v>0</v>
          </cell>
        </row>
        <row r="1251">
          <cell r="G1251">
            <v>0</v>
          </cell>
          <cell r="H1251">
            <v>0</v>
          </cell>
        </row>
        <row r="1254">
          <cell r="G1254">
            <v>0</v>
          </cell>
          <cell r="H1254">
            <v>0</v>
          </cell>
        </row>
        <row r="1255">
          <cell r="G1255">
            <v>0</v>
          </cell>
          <cell r="H1255">
            <v>0</v>
          </cell>
        </row>
        <row r="1313">
          <cell r="G1313">
            <v>2544.9</v>
          </cell>
          <cell r="H1313">
            <v>5656.04</v>
          </cell>
        </row>
        <row r="1314">
          <cell r="G1314">
            <v>83702.19</v>
          </cell>
          <cell r="H1314">
            <v>335793.44999999995</v>
          </cell>
        </row>
        <row r="1357">
          <cell r="G1357">
            <v>131440.24</v>
          </cell>
        </row>
        <row r="1360">
          <cell r="H1360">
            <v>291944.33999999997</v>
          </cell>
        </row>
        <row r="1400">
          <cell r="G1400">
            <v>27171</v>
          </cell>
          <cell r="H1400">
            <v>497649</v>
          </cell>
        </row>
        <row r="1545">
          <cell r="G1545">
            <v>8893</v>
          </cell>
          <cell r="H1545">
            <v>34488</v>
          </cell>
        </row>
        <row r="1546">
          <cell r="G1546">
            <v>75456</v>
          </cell>
          <cell r="H1546">
            <v>342894</v>
          </cell>
        </row>
        <row r="1547">
          <cell r="G1547">
            <v>17796</v>
          </cell>
          <cell r="H1547">
            <v>100974</v>
          </cell>
        </row>
        <row r="1548">
          <cell r="G1548">
            <v>61591.4</v>
          </cell>
          <cell r="H1548">
            <v>298865.53999999998</v>
          </cell>
        </row>
        <row r="1549">
          <cell r="G1549">
            <v>44162.71</v>
          </cell>
          <cell r="H1549">
            <v>390466.53</v>
          </cell>
        </row>
        <row r="1550">
          <cell r="G1550">
            <v>107659.61</v>
          </cell>
          <cell r="H1550">
            <v>460136.84</v>
          </cell>
        </row>
        <row r="1551">
          <cell r="G1551">
            <v>243990.91</v>
          </cell>
          <cell r="H1551">
            <v>784276.66</v>
          </cell>
        </row>
        <row r="1630">
          <cell r="G1630">
            <v>4119</v>
          </cell>
        </row>
        <row r="1724">
          <cell r="G1724">
            <v>29800.09</v>
          </cell>
          <cell r="H1724">
            <v>68045.97</v>
          </cell>
        </row>
        <row r="1725">
          <cell r="G1725">
            <v>38833.119999999995</v>
          </cell>
          <cell r="H1725">
            <v>156103.64000000001</v>
          </cell>
        </row>
        <row r="1726">
          <cell r="G1726">
            <v>40739.33</v>
          </cell>
          <cell r="H1726">
            <v>147686.54999999999</v>
          </cell>
        </row>
        <row r="1727">
          <cell r="G1727">
            <v>64083.650000000009</v>
          </cell>
          <cell r="H1727">
            <v>334474.90999999997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1"/>
  <sheetViews>
    <sheetView tabSelected="1" workbookViewId="0">
      <selection activeCell="E52" sqref="E52"/>
    </sheetView>
  </sheetViews>
  <sheetFormatPr baseColWidth="10" defaultRowHeight="15" x14ac:dyDescent="0.25"/>
  <cols>
    <col min="1" max="1" width="18" customWidth="1"/>
    <col min="2" max="2" width="44.7109375" customWidth="1"/>
    <col min="3" max="3" width="22.42578125" customWidth="1"/>
    <col min="4" max="4" width="21.7109375" customWidth="1"/>
    <col min="5" max="5" width="10" customWidth="1"/>
    <col min="6" max="6" width="22" customWidth="1"/>
    <col min="7" max="7" width="20.28515625" customWidth="1"/>
    <col min="8" max="8" width="9" bestFit="1" customWidth="1"/>
  </cols>
  <sheetData>
    <row r="1" spans="1:9" x14ac:dyDescent="0.25">
      <c r="A1" s="1"/>
      <c r="B1" s="2" t="s">
        <v>0</v>
      </c>
      <c r="C1" s="3"/>
      <c r="D1" s="3"/>
      <c r="E1" s="3"/>
      <c r="F1" s="3"/>
      <c r="G1" s="3"/>
      <c r="H1" s="4"/>
    </row>
    <row r="2" spans="1:9" x14ac:dyDescent="0.25">
      <c r="A2" s="5"/>
      <c r="B2" s="6"/>
      <c r="C2" s="7"/>
      <c r="D2" s="7"/>
      <c r="E2" s="7"/>
      <c r="F2" s="7"/>
      <c r="G2" s="7"/>
      <c r="H2" s="8"/>
    </row>
    <row r="3" spans="1:9" x14ac:dyDescent="0.25">
      <c r="A3" s="5"/>
      <c r="B3" s="6"/>
      <c r="C3" s="7"/>
      <c r="D3" s="7"/>
      <c r="E3" s="7"/>
      <c r="F3" s="7"/>
      <c r="G3" s="7"/>
      <c r="H3" s="8"/>
    </row>
    <row r="4" spans="1:9" x14ac:dyDescent="0.25">
      <c r="A4" s="5"/>
      <c r="B4" s="6"/>
      <c r="C4" s="7"/>
      <c r="D4" s="7"/>
      <c r="E4" s="7"/>
      <c r="F4" s="7"/>
      <c r="G4" s="7"/>
      <c r="H4" s="8"/>
    </row>
    <row r="5" spans="1:9" x14ac:dyDescent="0.25">
      <c r="A5" s="5"/>
      <c r="B5" s="6"/>
      <c r="C5" s="7"/>
      <c r="D5" s="7"/>
      <c r="E5" s="7"/>
      <c r="F5" s="7"/>
      <c r="G5" s="7"/>
      <c r="H5" s="8"/>
    </row>
    <row r="6" spans="1:9" ht="15.75" thickBot="1" x14ac:dyDescent="0.3">
      <c r="A6" s="9"/>
      <c r="B6" s="10"/>
      <c r="C6" s="11"/>
      <c r="D6" s="11"/>
      <c r="E6" s="11"/>
      <c r="F6" s="11"/>
      <c r="G6" s="11"/>
      <c r="H6" s="12"/>
    </row>
    <row r="7" spans="1:9" x14ac:dyDescent="0.25">
      <c r="A7" s="13" t="s">
        <v>1</v>
      </c>
      <c r="B7" s="14" t="s">
        <v>2</v>
      </c>
      <c r="C7" s="14" t="s">
        <v>3</v>
      </c>
      <c r="D7" s="14"/>
      <c r="E7" s="14"/>
      <c r="F7" s="14" t="s">
        <v>4</v>
      </c>
      <c r="G7" s="14"/>
      <c r="H7" s="15"/>
    </row>
    <row r="8" spans="1:9" ht="15.75" thickBot="1" x14ac:dyDescent="0.3">
      <c r="A8" s="16"/>
      <c r="B8" s="17"/>
      <c r="C8" s="18">
        <v>43709</v>
      </c>
      <c r="D8" s="18">
        <v>44075</v>
      </c>
      <c r="E8" s="19" t="s">
        <v>5</v>
      </c>
      <c r="F8" s="18">
        <v>43709</v>
      </c>
      <c r="G8" s="18">
        <v>44075</v>
      </c>
      <c r="H8" s="20" t="s">
        <v>5</v>
      </c>
    </row>
    <row r="9" spans="1:9" x14ac:dyDescent="0.25">
      <c r="A9" s="21" t="s">
        <v>6</v>
      </c>
      <c r="B9" s="22" t="s">
        <v>7</v>
      </c>
      <c r="C9" s="23">
        <f>'[1]PA 2019'!G191</f>
        <v>13091122</v>
      </c>
      <c r="D9" s="24">
        <f>'[1]PA 2020'!G193</f>
        <v>14269271</v>
      </c>
      <c r="E9" s="25">
        <f>D9/C9-1</f>
        <v>8.9996029370133401E-2</v>
      </c>
      <c r="F9" s="26">
        <f>'[1]PA 2019'!H191</f>
        <v>5331378</v>
      </c>
      <c r="G9" s="27">
        <f>'[1]PA 2020'!H193</f>
        <v>5826002</v>
      </c>
      <c r="H9" s="28">
        <f>G9/F9-1</f>
        <v>9.277601400613511E-2</v>
      </c>
    </row>
    <row r="10" spans="1:9" x14ac:dyDescent="0.25">
      <c r="A10" s="29" t="s">
        <v>8</v>
      </c>
      <c r="B10" s="30" t="s">
        <v>9</v>
      </c>
      <c r="C10" s="31">
        <v>0</v>
      </c>
      <c r="D10" s="32">
        <v>0</v>
      </c>
      <c r="E10" s="33" t="e">
        <f>D10/C10-1</f>
        <v>#DIV/0!</v>
      </c>
      <c r="F10" s="34">
        <v>0</v>
      </c>
      <c r="G10" s="35">
        <v>0</v>
      </c>
      <c r="H10" s="36" t="e">
        <f t="shared" ref="H10:H17" si="0">G10/F10-1</f>
        <v>#DIV/0!</v>
      </c>
    </row>
    <row r="11" spans="1:9" x14ac:dyDescent="0.25">
      <c r="A11" s="37" t="s">
        <v>10</v>
      </c>
      <c r="B11" s="38" t="s">
        <v>11</v>
      </c>
      <c r="C11" s="39">
        <f>'[1]PA 2019'!G408</f>
        <v>2351593</v>
      </c>
      <c r="D11" s="40">
        <f>'[1]PA 2020'!G358</f>
        <v>1903877</v>
      </c>
      <c r="E11" s="41">
        <f>D12/C11-1</f>
        <v>-1</v>
      </c>
      <c r="F11" s="42">
        <f>'[1]PA 2019'!H408</f>
        <v>3356906.34</v>
      </c>
      <c r="G11" s="43">
        <f>'[1]PA 2020'!H358</f>
        <v>3034845</v>
      </c>
      <c r="H11" s="44">
        <f t="shared" si="0"/>
        <v>-9.5939924257761655E-2</v>
      </c>
    </row>
    <row r="12" spans="1:9" x14ac:dyDescent="0.25">
      <c r="A12" s="29" t="s">
        <v>12</v>
      </c>
      <c r="B12" s="30" t="s">
        <v>13</v>
      </c>
      <c r="C12" s="31">
        <f>'[1]PA 2019'!G536</f>
        <v>2357968</v>
      </c>
      <c r="D12" s="35">
        <v>0</v>
      </c>
      <c r="E12" s="45" t="e">
        <f>#REF!/C12-1</f>
        <v>#REF!</v>
      </c>
      <c r="F12" s="34">
        <f>'[1]PA 2019'!H536</f>
        <v>867141</v>
      </c>
      <c r="G12" s="35">
        <v>0</v>
      </c>
      <c r="H12" s="36">
        <f t="shared" si="0"/>
        <v>-1</v>
      </c>
    </row>
    <row r="13" spans="1:9" x14ac:dyDescent="0.25">
      <c r="A13" s="37" t="s">
        <v>14</v>
      </c>
      <c r="B13" s="38" t="s">
        <v>15</v>
      </c>
      <c r="C13" s="39">
        <f>'[1]PA 2019'!G704</f>
        <v>3094001</v>
      </c>
      <c r="D13" s="43">
        <v>0</v>
      </c>
      <c r="E13" s="41">
        <f t="shared" ref="E13:E17" si="1">D13/C13-1</f>
        <v>-1</v>
      </c>
      <c r="F13" s="42">
        <f>'[1]PA 2019'!H704</f>
        <v>2343702</v>
      </c>
      <c r="G13" s="43">
        <v>0</v>
      </c>
      <c r="H13" s="44">
        <f t="shared" si="0"/>
        <v>-1</v>
      </c>
    </row>
    <row r="14" spans="1:9" x14ac:dyDescent="0.25">
      <c r="A14" s="29" t="s">
        <v>16</v>
      </c>
      <c r="B14" s="30" t="s">
        <v>17</v>
      </c>
      <c r="C14" s="31">
        <f>'[1]PA 2019'!G815</f>
        <v>0</v>
      </c>
      <c r="D14" s="35">
        <v>0</v>
      </c>
      <c r="E14" s="45" t="e">
        <f t="shared" si="1"/>
        <v>#DIV/0!</v>
      </c>
      <c r="F14" s="34">
        <v>0</v>
      </c>
      <c r="G14" s="35">
        <v>0</v>
      </c>
      <c r="H14" s="36" t="e">
        <f t="shared" si="0"/>
        <v>#DIV/0!</v>
      </c>
    </row>
    <row r="15" spans="1:9" x14ac:dyDescent="0.25">
      <c r="A15" s="37" t="s">
        <v>18</v>
      </c>
      <c r="B15" s="38" t="s">
        <v>19</v>
      </c>
      <c r="C15" s="39">
        <f>'[1]PA 2019'!G867</f>
        <v>100028.4</v>
      </c>
      <c r="D15" s="39">
        <v>0</v>
      </c>
      <c r="E15" s="41">
        <f t="shared" si="1"/>
        <v>-1</v>
      </c>
      <c r="F15" s="42">
        <f>'[1]PA 2019'!H867</f>
        <v>67297.42</v>
      </c>
      <c r="G15" s="43">
        <v>0</v>
      </c>
      <c r="H15" s="44">
        <f t="shared" si="0"/>
        <v>-1</v>
      </c>
    </row>
    <row r="16" spans="1:9" x14ac:dyDescent="0.25">
      <c r="A16" s="29" t="s">
        <v>20</v>
      </c>
      <c r="B16" s="30" t="s">
        <v>21</v>
      </c>
      <c r="C16" s="31">
        <f>'[1]PA 2019'!G955</f>
        <v>58745</v>
      </c>
      <c r="D16" s="31">
        <v>0</v>
      </c>
      <c r="E16" s="45">
        <f t="shared" si="1"/>
        <v>-1</v>
      </c>
      <c r="F16" s="34">
        <f>'[1]PA 2019'!H955</f>
        <v>59153.3</v>
      </c>
      <c r="G16" s="35">
        <v>0</v>
      </c>
      <c r="H16" s="36">
        <f t="shared" si="0"/>
        <v>-1</v>
      </c>
      <c r="I16" s="46" t="s">
        <v>22</v>
      </c>
    </row>
    <row r="17" spans="1:9" ht="15.75" thickBot="1" x14ac:dyDescent="0.3">
      <c r="A17" s="47" t="s">
        <v>23</v>
      </c>
      <c r="B17" s="48" t="s">
        <v>24</v>
      </c>
      <c r="C17" s="49">
        <f>'[1]PA 2019'!G1045</f>
        <v>108.45</v>
      </c>
      <c r="D17" s="50">
        <f>'[1]PA 2020'!G1028</f>
        <v>473090</v>
      </c>
      <c r="E17" s="51">
        <f t="shared" si="1"/>
        <v>4361.2867680958971</v>
      </c>
      <c r="F17" s="49">
        <f>'[1]PA 2019'!H1045</f>
        <v>679.16</v>
      </c>
      <c r="G17" s="50">
        <f>'[1]PA 2020'!H1028</f>
        <v>524365</v>
      </c>
      <c r="H17" s="52">
        <f t="shared" si="0"/>
        <v>771.07874433123277</v>
      </c>
      <c r="I17" s="46" t="s">
        <v>22</v>
      </c>
    </row>
    <row r="18" spans="1:9" ht="15.75" thickBot="1" x14ac:dyDescent="0.3">
      <c r="B18" s="53"/>
      <c r="C18" s="54"/>
      <c r="D18" s="54"/>
      <c r="E18" s="55"/>
      <c r="H18" s="55"/>
    </row>
    <row r="19" spans="1:9" ht="16.5" thickBot="1" x14ac:dyDescent="0.3">
      <c r="A19" s="56" t="s">
        <v>25</v>
      </c>
      <c r="B19" s="57"/>
      <c r="C19" s="58">
        <f>SUM(C9:C17)</f>
        <v>21053565.849999998</v>
      </c>
      <c r="D19" s="59">
        <f>SUM(D9:D17)</f>
        <v>16646238</v>
      </c>
      <c r="E19" s="60">
        <f>D19/C19-1</f>
        <v>-0.20933878286466134</v>
      </c>
      <c r="F19" s="58">
        <f>SUM(F9:F17)</f>
        <v>12026257.220000001</v>
      </c>
      <c r="G19" s="59">
        <f>SUM(G9:G17)</f>
        <v>9385212</v>
      </c>
      <c r="H19" s="60">
        <f>G19/F19-1</f>
        <v>-0.21960658014264567</v>
      </c>
    </row>
    <row r="20" spans="1:9" ht="15.75" thickBot="1" x14ac:dyDescent="0.3">
      <c r="B20" s="53"/>
      <c r="C20" s="54"/>
      <c r="D20" s="54"/>
    </row>
    <row r="21" spans="1:9" x14ac:dyDescent="0.25">
      <c r="A21" s="13" t="s">
        <v>1</v>
      </c>
      <c r="B21" s="14" t="s">
        <v>2</v>
      </c>
      <c r="C21" s="14" t="s">
        <v>3</v>
      </c>
      <c r="D21" s="14"/>
      <c r="E21" s="14"/>
      <c r="F21" s="14" t="s">
        <v>4</v>
      </c>
      <c r="G21" s="14"/>
      <c r="H21" s="15"/>
    </row>
    <row r="22" spans="1:9" ht="15.75" thickBot="1" x14ac:dyDescent="0.3">
      <c r="A22" s="16"/>
      <c r="B22" s="17"/>
      <c r="C22" s="18">
        <v>43709</v>
      </c>
      <c r="D22" s="18">
        <v>44075</v>
      </c>
      <c r="E22" s="61" t="s">
        <v>5</v>
      </c>
      <c r="F22" s="18">
        <v>43709</v>
      </c>
      <c r="G22" s="18">
        <v>44075</v>
      </c>
      <c r="H22" s="20" t="s">
        <v>5</v>
      </c>
    </row>
    <row r="23" spans="1:9" x14ac:dyDescent="0.25">
      <c r="A23" s="21" t="s">
        <v>26</v>
      </c>
      <c r="B23" s="22" t="s">
        <v>27</v>
      </c>
      <c r="C23" s="62">
        <f>'[1]PA 2019'!G1440</f>
        <v>5241.24</v>
      </c>
      <c r="D23" s="63">
        <f>'[1]PA 2020'!G1085</f>
        <v>0</v>
      </c>
      <c r="E23" s="28">
        <f t="shared" ref="E23:E42" si="2">D23/C23-1</f>
        <v>-1</v>
      </c>
      <c r="F23" s="62">
        <f>'[1]PA 2019'!H1440</f>
        <v>42383.31</v>
      </c>
      <c r="G23" s="64">
        <v>0</v>
      </c>
      <c r="H23" s="28">
        <f t="shared" ref="H23:H42" si="3">G23/F23-1</f>
        <v>-1</v>
      </c>
    </row>
    <row r="24" spans="1:9" x14ac:dyDescent="0.25">
      <c r="A24" s="29" t="s">
        <v>28</v>
      </c>
      <c r="B24" s="30" t="s">
        <v>29</v>
      </c>
      <c r="C24" s="34">
        <f>'[1]PA 2019'!G1096</f>
        <v>0</v>
      </c>
      <c r="D24" s="35">
        <f>'[1]PA 2020'!G1134</f>
        <v>0</v>
      </c>
      <c r="E24" s="65">
        <v>0</v>
      </c>
      <c r="F24" s="34">
        <f>'[1]PA 2019'!H1096</f>
        <v>0</v>
      </c>
      <c r="G24" s="35">
        <v>0</v>
      </c>
      <c r="H24" s="65">
        <v>0</v>
      </c>
    </row>
    <row r="25" spans="1:9" x14ac:dyDescent="0.25">
      <c r="A25" s="37" t="s">
        <v>30</v>
      </c>
      <c r="B25" s="38" t="s">
        <v>31</v>
      </c>
      <c r="C25" s="42">
        <f>'[1]PA 2019'!G1133</f>
        <v>0</v>
      </c>
      <c r="D25" s="66">
        <f>'[1]PA 2020'!G1200</f>
        <v>0</v>
      </c>
      <c r="E25" s="67">
        <v>0</v>
      </c>
      <c r="F25" s="42">
        <v>0</v>
      </c>
      <c r="G25" s="43">
        <v>0</v>
      </c>
      <c r="H25" s="67">
        <v>0</v>
      </c>
      <c r="I25" s="68" t="s">
        <v>32</v>
      </c>
    </row>
    <row r="26" spans="1:9" x14ac:dyDescent="0.25">
      <c r="A26" s="29" t="s">
        <v>33</v>
      </c>
      <c r="B26" s="30" t="s">
        <v>34</v>
      </c>
      <c r="C26" s="34">
        <f>'[1]PA 2019'!G1154</f>
        <v>0</v>
      </c>
      <c r="D26" s="35">
        <v>0</v>
      </c>
      <c r="E26" s="65" t="e">
        <f>D26/C26-1</f>
        <v>#DIV/0!</v>
      </c>
      <c r="F26" s="34">
        <v>0</v>
      </c>
      <c r="G26" s="35">
        <v>0</v>
      </c>
      <c r="H26" s="65" t="e">
        <f t="shared" si="3"/>
        <v>#DIV/0!</v>
      </c>
    </row>
    <row r="27" spans="1:9" x14ac:dyDescent="0.25">
      <c r="A27" s="37" t="s">
        <v>35</v>
      </c>
      <c r="B27" s="38" t="s">
        <v>36</v>
      </c>
      <c r="C27" s="42">
        <f>'[1]PA 2019'!G1167</f>
        <v>3004.6</v>
      </c>
      <c r="D27" s="66">
        <f>'[1]PA 2020'!G1222+'[1]PA 2020'!G1226+'[1]PA 2020'!G1230+'[1]PA 2020'!G1234+'[1]PA 2020'!G1238+'[1]PA 2020'!G1242+'[1]PA 2020'!G1246+'[1]PA 2020'!G1250+'[1]PA 2020'!G1254</f>
        <v>11765.010000000002</v>
      </c>
      <c r="E27" s="67">
        <f t="shared" si="2"/>
        <v>2.9156659788324575</v>
      </c>
      <c r="F27" s="42">
        <f>'[1]PA 2019'!H1167</f>
        <v>12761.55</v>
      </c>
      <c r="G27" s="43">
        <f>'[1]PA 2020'!H1222+'[1]PA 2020'!H1226+'[1]PA 2020'!H1230+'[1]PA 2020'!H1234+'[1]PA 2020'!H1238+'[1]PA 2020'!H1242+'[1]PA 2020'!H1246+'[1]PA 2020'!H1250+'[1]PA 2020'!H1254</f>
        <v>138468.71999999997</v>
      </c>
      <c r="H27" s="67">
        <f t="shared" si="3"/>
        <v>9.8504625221857829</v>
      </c>
    </row>
    <row r="28" spans="1:9" x14ac:dyDescent="0.25">
      <c r="A28" s="29" t="s">
        <v>37</v>
      </c>
      <c r="B28" s="30" t="s">
        <v>38</v>
      </c>
      <c r="C28" s="34">
        <f>'[1]PA 2019'!G1180</f>
        <v>1558.1</v>
      </c>
      <c r="D28" s="34">
        <f>'[1]PA 2020'!G1223+'[1]PA 2020'!G1227+'[1]PA 2020'!G1231+'[1]PA 2020'!G1235+'[1]PA 2020'!G1239+'[1]PA 2020'!G1243+'[1]PA 2020'!G1247+'[1]PA 2020'!G1251+'[1]PA 2020'!G1255</f>
        <v>3076.22</v>
      </c>
      <c r="E28" s="65">
        <f t="shared" si="2"/>
        <v>0.97434054296900063</v>
      </c>
      <c r="F28" s="34">
        <f>'[1]PA 2019'!H1180</f>
        <v>10431.25</v>
      </c>
      <c r="G28" s="34">
        <f>'[1]PA 2020'!H1223+'[1]PA 2020'!H1227+'[1]PA 2020'!H1231+'[1]PA 2020'!H1235+'[1]PA 2020'!H1239+'[1]PA 2020'!H1243+'[1]PA 2020'!H1247+'[1]PA 2020'!H1251+'[1]PA 2020'!H1255</f>
        <v>39639.96</v>
      </c>
      <c r="H28" s="65">
        <f t="shared" si="3"/>
        <v>2.8001159976033554</v>
      </c>
    </row>
    <row r="29" spans="1:9" x14ac:dyDescent="0.25">
      <c r="A29" s="37" t="s">
        <v>39</v>
      </c>
      <c r="B29" s="69" t="s">
        <v>40</v>
      </c>
      <c r="C29" s="70">
        <f>'[1]PA 2019'!G1193</f>
        <v>1403.24</v>
      </c>
      <c r="D29" s="66">
        <f>'[1]PA 2020'!G1313</f>
        <v>2544.9</v>
      </c>
      <c r="E29" s="71">
        <f t="shared" si="2"/>
        <v>0.81358855220774773</v>
      </c>
      <c r="F29" s="70">
        <f>'[1]PA 2019'!H1193</f>
        <v>12404.18</v>
      </c>
      <c r="G29" s="66">
        <f>'[1]PA 2020'!H1313</f>
        <v>5656.04</v>
      </c>
      <c r="H29" s="71">
        <f t="shared" si="3"/>
        <v>-0.54402145083350939</v>
      </c>
    </row>
    <row r="30" spans="1:9" x14ac:dyDescent="0.25">
      <c r="A30" s="29" t="s">
        <v>41</v>
      </c>
      <c r="B30" s="30" t="s">
        <v>42</v>
      </c>
      <c r="C30" s="34">
        <f>'[1]PA 2019'!G1206</f>
        <v>9245</v>
      </c>
      <c r="D30" s="35">
        <f>'[1]PA 2020'!G1314</f>
        <v>83702.19</v>
      </c>
      <c r="E30" s="65">
        <f t="shared" si="2"/>
        <v>8.0537793401838833</v>
      </c>
      <c r="F30" s="34">
        <f>'[1]PA 2019'!H1206</f>
        <v>57911</v>
      </c>
      <c r="G30" s="35">
        <f>'[1]PA 2020'!H1314</f>
        <v>335793.44999999995</v>
      </c>
      <c r="H30" s="65">
        <f t="shared" si="3"/>
        <v>4.79843984735197</v>
      </c>
    </row>
    <row r="31" spans="1:9" x14ac:dyDescent="0.25">
      <c r="A31" s="37" t="s">
        <v>43</v>
      </c>
      <c r="B31" s="38" t="s">
        <v>44</v>
      </c>
      <c r="C31" s="70">
        <f>'[1]PA 2019'!G1219</f>
        <v>24079</v>
      </c>
      <c r="D31" s="66">
        <f>'[1]PA 2020'!G1357</f>
        <v>131440.24</v>
      </c>
      <c r="E31" s="71">
        <f t="shared" si="2"/>
        <v>4.4587084181236758</v>
      </c>
      <c r="F31" s="70">
        <f>'[1]PA 2019'!H1219</f>
        <v>40649</v>
      </c>
      <c r="G31" s="66">
        <f>'[1]PA 2020'!H1360</f>
        <v>291944.33999999997</v>
      </c>
      <c r="H31" s="67">
        <f t="shared" si="3"/>
        <v>6.1820792639425317</v>
      </c>
    </row>
    <row r="32" spans="1:9" x14ac:dyDescent="0.25">
      <c r="A32" s="29" t="s">
        <v>45</v>
      </c>
      <c r="B32" s="30" t="s">
        <v>46</v>
      </c>
      <c r="C32" s="34">
        <f>'[1]PA 2019'!G1269</f>
        <v>1608.27</v>
      </c>
      <c r="D32" s="35">
        <f>'[1]PA 2020'!G1545</f>
        <v>8893</v>
      </c>
      <c r="E32" s="65">
        <f t="shared" si="2"/>
        <v>4.529544168578659</v>
      </c>
      <c r="F32" s="34">
        <f>'[1]PA 2019'!H1269</f>
        <v>34104</v>
      </c>
      <c r="G32" s="35">
        <f>'[1]PA 2020'!H1545</f>
        <v>34488</v>
      </c>
      <c r="H32" s="65">
        <f t="shared" si="3"/>
        <v>1.1259676284306908E-2</v>
      </c>
    </row>
    <row r="33" spans="1:8" x14ac:dyDescent="0.25">
      <c r="A33" s="37" t="s">
        <v>47</v>
      </c>
      <c r="B33" s="38" t="s">
        <v>48</v>
      </c>
      <c r="C33" s="42">
        <f>'[1]PA 2019'!G1282</f>
        <v>25675</v>
      </c>
      <c r="D33" s="43">
        <f>'[1]PA 2020'!G1546</f>
        <v>75456</v>
      </c>
      <c r="E33" s="67">
        <f t="shared" si="2"/>
        <v>1.9388899707887051</v>
      </c>
      <c r="F33" s="42">
        <f>'[1]PA 2019'!H1282</f>
        <v>230441</v>
      </c>
      <c r="G33" s="43">
        <f>'[1]PA 2020'!H1546</f>
        <v>342894</v>
      </c>
      <c r="H33" s="67">
        <f t="shared" si="3"/>
        <v>0.48799041837173074</v>
      </c>
    </row>
    <row r="34" spans="1:8" x14ac:dyDescent="0.25">
      <c r="A34" s="29" t="s">
        <v>49</v>
      </c>
      <c r="B34" s="30" t="s">
        <v>50</v>
      </c>
      <c r="C34" s="34">
        <f>'[1]PA 2019'!G1295</f>
        <v>70019</v>
      </c>
      <c r="D34" s="35">
        <f>'[1]PA 2020'!G1547</f>
        <v>17796</v>
      </c>
      <c r="E34" s="65">
        <f t="shared" si="2"/>
        <v>-0.74584041474456941</v>
      </c>
      <c r="F34" s="34">
        <f>'[1]PA 2019'!H1295</f>
        <v>152235</v>
      </c>
      <c r="G34" s="35">
        <f>'[1]PA 2020'!H1547</f>
        <v>100974</v>
      </c>
      <c r="H34" s="65">
        <f t="shared" si="3"/>
        <v>-0.33672282983545176</v>
      </c>
    </row>
    <row r="35" spans="1:8" x14ac:dyDescent="0.25">
      <c r="A35" s="37" t="s">
        <v>51</v>
      </c>
      <c r="B35" s="38" t="s">
        <v>52</v>
      </c>
      <c r="C35" s="42">
        <f>'[1]PA 2019'!G1308</f>
        <v>86872</v>
      </c>
      <c r="D35" s="43">
        <f>'[1]PA 2020'!G1548</f>
        <v>61591.4</v>
      </c>
      <c r="E35" s="67">
        <f t="shared" si="2"/>
        <v>-0.29100976148816649</v>
      </c>
      <c r="F35" s="42">
        <f>'[1]PA 2019'!H1308</f>
        <v>258544</v>
      </c>
      <c r="G35" s="43">
        <f>'[1]PA 2020'!H1548</f>
        <v>298865.53999999998</v>
      </c>
      <c r="H35" s="67">
        <f t="shared" si="3"/>
        <v>0.15595620087876716</v>
      </c>
    </row>
    <row r="36" spans="1:8" x14ac:dyDescent="0.25">
      <c r="A36" s="29" t="s">
        <v>53</v>
      </c>
      <c r="B36" s="30" t="s">
        <v>54</v>
      </c>
      <c r="C36" s="34">
        <f>'[1]PA 2019'!G1321</f>
        <v>9579</v>
      </c>
      <c r="D36" s="35">
        <f>'[1]PA 2020'!G1549</f>
        <v>44162.71</v>
      </c>
      <c r="E36" s="65">
        <f t="shared" si="2"/>
        <v>3.6103674705084039</v>
      </c>
      <c r="F36" s="34">
        <f>'[1]PA 2019'!H1321</f>
        <v>31141</v>
      </c>
      <c r="G36" s="35">
        <f>'[1]PA 2020'!H1549</f>
        <v>390466.53</v>
      </c>
      <c r="H36" s="65">
        <f t="shared" si="3"/>
        <v>11.538663819402075</v>
      </c>
    </row>
    <row r="37" spans="1:8" x14ac:dyDescent="0.25">
      <c r="A37" s="37" t="s">
        <v>55</v>
      </c>
      <c r="B37" s="38" t="s">
        <v>56</v>
      </c>
      <c r="C37" s="42">
        <f>'[1]PA 2019'!G1334</f>
        <v>30518</v>
      </c>
      <c r="D37" s="43">
        <f>'[1]PA 2020'!G1550</f>
        <v>107659.61</v>
      </c>
      <c r="E37" s="67">
        <f t="shared" si="2"/>
        <v>2.5277413329838128</v>
      </c>
      <c r="F37" s="42">
        <f>'[1]PA 2019'!H1334</f>
        <v>108644</v>
      </c>
      <c r="G37" s="43">
        <f>'[1]PA 2020'!H1550</f>
        <v>460136.84</v>
      </c>
      <c r="H37" s="67">
        <f t="shared" si="3"/>
        <v>3.2352715290305953</v>
      </c>
    </row>
    <row r="38" spans="1:8" x14ac:dyDescent="0.25">
      <c r="A38" s="29">
        <v>940370</v>
      </c>
      <c r="B38" s="30" t="s">
        <v>57</v>
      </c>
      <c r="C38" s="34">
        <f>'[1]PA 2019'!G1347</f>
        <v>2686</v>
      </c>
      <c r="D38" s="35">
        <f>'[1]PA 2020'!G1551</f>
        <v>243990.91</v>
      </c>
      <c r="E38" s="65">
        <f t="shared" si="2"/>
        <v>89.838015636634395</v>
      </c>
      <c r="F38" s="34">
        <f>'[1]PA 2019'!H1347</f>
        <v>12745</v>
      </c>
      <c r="G38" s="35">
        <f>'[1]PA 2020'!H1551</f>
        <v>784276.66</v>
      </c>
      <c r="H38" s="65">
        <f t="shared" si="3"/>
        <v>60.536026677128291</v>
      </c>
    </row>
    <row r="39" spans="1:8" x14ac:dyDescent="0.25">
      <c r="A39" s="37" t="s">
        <v>58</v>
      </c>
      <c r="B39" s="38" t="s">
        <v>59</v>
      </c>
      <c r="C39" s="42">
        <f>'[1]PA 2019'!G1504</f>
        <v>0</v>
      </c>
      <c r="D39" s="72">
        <f>'[1]PA 2020'!G1724</f>
        <v>29800.09</v>
      </c>
      <c r="E39" s="67" t="e">
        <f t="shared" si="2"/>
        <v>#DIV/0!</v>
      </c>
      <c r="F39" s="42">
        <f>'[1]PA 2019'!H1504</f>
        <v>0</v>
      </c>
      <c r="G39" s="43">
        <f>'[1]PA 2020'!H1724</f>
        <v>68045.97</v>
      </c>
      <c r="H39" s="67" t="e">
        <f t="shared" si="3"/>
        <v>#DIV/0!</v>
      </c>
    </row>
    <row r="40" spans="1:8" x14ac:dyDescent="0.25">
      <c r="A40" s="29" t="s">
        <v>60</v>
      </c>
      <c r="B40" s="30" t="s">
        <v>61</v>
      </c>
      <c r="C40" s="34">
        <f>'[1]PA 2019'!G1505</f>
        <v>0</v>
      </c>
      <c r="D40" s="35">
        <f>'[1]PA 2020'!G1725</f>
        <v>38833.119999999995</v>
      </c>
      <c r="E40" s="65" t="e">
        <f t="shared" si="2"/>
        <v>#DIV/0!</v>
      </c>
      <c r="F40" s="34">
        <v>0</v>
      </c>
      <c r="G40" s="35">
        <f>'[1]PA 2020'!H1725</f>
        <v>156103.64000000001</v>
      </c>
      <c r="H40" s="65" t="e">
        <f t="shared" si="3"/>
        <v>#DIV/0!</v>
      </c>
    </row>
    <row r="41" spans="1:8" x14ac:dyDescent="0.25">
      <c r="A41" s="37" t="s">
        <v>62</v>
      </c>
      <c r="B41" s="38" t="s">
        <v>63</v>
      </c>
      <c r="C41" s="42">
        <v>0</v>
      </c>
      <c r="D41" s="43">
        <f>'[1]PA 2020'!G1726</f>
        <v>40739.33</v>
      </c>
      <c r="E41" s="67" t="e">
        <f t="shared" si="2"/>
        <v>#DIV/0!</v>
      </c>
      <c r="F41" s="42">
        <v>0</v>
      </c>
      <c r="G41" s="43">
        <f>'[1]PA 2020'!H1726</f>
        <v>147686.54999999999</v>
      </c>
      <c r="H41" s="67" t="e">
        <f t="shared" si="3"/>
        <v>#DIV/0!</v>
      </c>
    </row>
    <row r="42" spans="1:8" ht="15.75" thickBot="1" x14ac:dyDescent="0.3">
      <c r="A42" s="73" t="s">
        <v>64</v>
      </c>
      <c r="B42" s="74" t="s">
        <v>65</v>
      </c>
      <c r="C42" s="75">
        <f>'[1]PA 2019'!G1507</f>
        <v>8129</v>
      </c>
      <c r="D42" s="76">
        <f>'[1]PA 2020'!G1727</f>
        <v>64083.650000000009</v>
      </c>
      <c r="E42" s="77">
        <f t="shared" si="2"/>
        <v>6.8833374338787072</v>
      </c>
      <c r="F42" s="75">
        <f>'[1]PA 2019'!H1507</f>
        <v>51517</v>
      </c>
      <c r="G42" s="76">
        <f>'[1]PA 2020'!H1727</f>
        <v>334474.90999999997</v>
      </c>
      <c r="H42" s="77">
        <f t="shared" si="3"/>
        <v>5.4925152862162001</v>
      </c>
    </row>
    <row r="43" spans="1:8" ht="15.75" thickBot="1" x14ac:dyDescent="0.3"/>
    <row r="44" spans="1:8" ht="16.5" thickBot="1" x14ac:dyDescent="0.3">
      <c r="A44" s="56" t="s">
        <v>66</v>
      </c>
      <c r="B44" s="57"/>
      <c r="C44" s="58">
        <f>SUM(C23:C42)</f>
        <v>279617.45</v>
      </c>
      <c r="D44" s="59">
        <f>SUM(D23:D42)</f>
        <v>965534.38</v>
      </c>
      <c r="E44" s="78">
        <f>D44/C44-1</f>
        <v>2.4530548075593992</v>
      </c>
      <c r="F44" s="58">
        <f>SUM(F23:F42)</f>
        <v>1055911.29</v>
      </c>
      <c r="G44" s="59">
        <f>SUM(G23:G42)</f>
        <v>3929915.1500000004</v>
      </c>
      <c r="H44" s="60">
        <f>G44/F44-1</f>
        <v>2.721823213008737</v>
      </c>
    </row>
    <row r="45" spans="1:8" ht="15.75" thickBot="1" x14ac:dyDescent="0.3"/>
    <row r="46" spans="1:8" x14ac:dyDescent="0.25">
      <c r="A46" s="13" t="s">
        <v>1</v>
      </c>
      <c r="B46" s="14" t="s">
        <v>2</v>
      </c>
      <c r="C46" s="14" t="s">
        <v>3</v>
      </c>
      <c r="D46" s="14"/>
      <c r="E46" s="14"/>
      <c r="F46" s="14" t="s">
        <v>4</v>
      </c>
      <c r="G46" s="14"/>
      <c r="H46" s="15"/>
    </row>
    <row r="47" spans="1:8" ht="15.75" thickBot="1" x14ac:dyDescent="0.3">
      <c r="A47" s="16"/>
      <c r="B47" s="17"/>
      <c r="C47" s="18">
        <v>43709</v>
      </c>
      <c r="D47" s="18">
        <v>44075</v>
      </c>
      <c r="E47" s="61" t="s">
        <v>5</v>
      </c>
      <c r="F47" s="18">
        <v>43709</v>
      </c>
      <c r="G47" s="18">
        <v>44075</v>
      </c>
      <c r="H47" s="20" t="s">
        <v>5</v>
      </c>
    </row>
    <row r="48" spans="1:8" x14ac:dyDescent="0.25">
      <c r="A48" s="79" t="s">
        <v>67</v>
      </c>
      <c r="B48" s="80" t="s">
        <v>68</v>
      </c>
      <c r="C48" s="81">
        <f>'[1]PA 2019'!G1248</f>
        <v>45920</v>
      </c>
      <c r="D48" s="82">
        <f>'[1]PA 2020'!G1400</f>
        <v>27171</v>
      </c>
      <c r="E48" s="83">
        <f>D48/C48-1</f>
        <v>-0.40829703832752617</v>
      </c>
      <c r="F48" s="81">
        <f>'[1]PA 2019'!H1248</f>
        <v>719427</v>
      </c>
      <c r="G48" s="82">
        <f>'[1]PA 2020'!H1400</f>
        <v>497649</v>
      </c>
      <c r="H48" s="83">
        <f>G48/F48-1</f>
        <v>-0.30827033180572871</v>
      </c>
    </row>
    <row r="49" spans="1:8" ht="15.75" thickBot="1" x14ac:dyDescent="0.3">
      <c r="A49" s="73" t="s">
        <v>69</v>
      </c>
      <c r="B49" s="74" t="s">
        <v>70</v>
      </c>
      <c r="C49" s="75">
        <f>'[1]PA 2019'!G1402</f>
        <v>15296.45</v>
      </c>
      <c r="D49" s="76">
        <f>'[1]PA 2020'!G1630</f>
        <v>4119</v>
      </c>
      <c r="E49" s="84">
        <f>D49/C49-1</f>
        <v>-0.73072183415106129</v>
      </c>
      <c r="F49" s="75">
        <f>'[1]PA 2019'!H1402</f>
        <v>41198.1</v>
      </c>
      <c r="G49" s="76">
        <v>0</v>
      </c>
      <c r="H49" s="84">
        <f>G49/F49-1</f>
        <v>-1</v>
      </c>
    </row>
    <row r="51" spans="1:8" x14ac:dyDescent="0.25">
      <c r="C51" s="85"/>
      <c r="F51" s="85"/>
    </row>
  </sheetData>
  <mergeCells count="16">
    <mergeCell ref="A46:A47"/>
    <mergeCell ref="B46:B47"/>
    <mergeCell ref="C46:E46"/>
    <mergeCell ref="F46:H46"/>
    <mergeCell ref="A19:B19"/>
    <mergeCell ref="A21:A22"/>
    <mergeCell ref="B21:B22"/>
    <mergeCell ref="C21:E21"/>
    <mergeCell ref="F21:H21"/>
    <mergeCell ref="A44:B44"/>
    <mergeCell ref="A1:A6"/>
    <mergeCell ref="B1:H6"/>
    <mergeCell ref="A7:A8"/>
    <mergeCell ref="B7:B8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09 VS 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2020-10-26T19:46:44Z</dcterms:created>
  <dcterms:modified xsi:type="dcterms:W3CDTF">2020-10-26T19:47:13Z</dcterms:modified>
</cp:coreProperties>
</file>